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3660"/>
  </bookViews>
  <sheets>
    <sheet name="Races" sheetId="6" r:id="rId1"/>
    <sheet name="League" sheetId="26" r:id="rId2"/>
    <sheet name="Dua 1" sheetId="2" r:id="rId3"/>
    <sheet name="Dua 2" sheetId="9" r:id="rId4"/>
    <sheet name="Dua 3" sheetId="8" r:id="rId5"/>
    <sheet name="Dua 4" sheetId="7" r:id="rId6"/>
    <sheet name="Tri 1" sheetId="18" r:id="rId7"/>
    <sheet name="Tri 2" sheetId="17" r:id="rId8"/>
    <sheet name="Tri 3" sheetId="16" r:id="rId9"/>
    <sheet name="Tri 4" sheetId="15" r:id="rId10"/>
    <sheet name="Tri 5" sheetId="14" r:id="rId11"/>
    <sheet name="Tri 6" sheetId="13" r:id="rId12"/>
    <sheet name="Tri 7" sheetId="12" r:id="rId13"/>
    <sheet name="Tri 8" sheetId="11" r:id="rId14"/>
    <sheet name="Tri 9" sheetId="10" r:id="rId15"/>
    <sheet name="Tri 10" sheetId="25" r:id="rId16"/>
    <sheet name="Tri 11" sheetId="24" r:id="rId17"/>
    <sheet name="Aqua 1" sheetId="23" r:id="rId18"/>
    <sheet name="Aqua2" sheetId="22" r:id="rId19"/>
    <sheet name="Aqua3" sheetId="21" r:id="rId20"/>
    <sheet name="Aqua4" sheetId="20" r:id="rId21"/>
    <sheet name="Calculation" sheetId="3" r:id="rId22"/>
  </sheets>
  <definedNames>
    <definedName name="aqua1">'Aqua 1'!$B$4:$F$308</definedName>
    <definedName name="Aqua1head">'Aqua 1'!$B$2</definedName>
    <definedName name="aqua2">Aqua2!$B$4:$F$319</definedName>
    <definedName name="Aqua2head">Aqua2!$B$2</definedName>
    <definedName name="aqua3">Aqua3!$B$4:$F$319</definedName>
    <definedName name="Aqua3head">Aqua3!$B$2</definedName>
    <definedName name="aqua4">Aqua4!$B$4:$F$319</definedName>
    <definedName name="Aqua4head">Aqua4!$B$2</definedName>
    <definedName name="_dua1">'Dua 1'!$B$4:$F$205</definedName>
    <definedName name="Dua1head">'Dua 1'!$B$2</definedName>
    <definedName name="_dua2">'Dua 2'!$B$4:$F$319</definedName>
    <definedName name="Dua2head">'Dua 2'!$B$2</definedName>
    <definedName name="_dua3">'Dua 3'!$B$4:$F$319</definedName>
    <definedName name="Dua3head">'Dua 3'!$B$2</definedName>
    <definedName name="_dua4">'Dua 4'!$B$4:$F$319</definedName>
    <definedName name="Dua4head">'Dua 4'!$B$2</definedName>
    <definedName name="MainLeague">League!$B$1</definedName>
    <definedName name="name">Calculation!$C$3:$E$208</definedName>
    <definedName name="_xlnm.Print_Area" localSheetId="2">'Dua 1'!$A$1:$F$206</definedName>
    <definedName name="_xlnm.Print_Area" localSheetId="1">League!$A$1:$M$45</definedName>
    <definedName name="race1">'Dua 1'!$B$4:$F$205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9'!$B$4:$E$208</definedName>
    <definedName name="Sprint1head">'Tri 9'!$B$2</definedName>
    <definedName name="sprint2">'Tri 10'!$B$4:$E$207</definedName>
    <definedName name="Sprint2head">'Tri 10'!$B$2</definedName>
    <definedName name="sprint3">'Tri 11'!$B$4:$E$209</definedName>
    <definedName name="Sprint3head">'Tri 11'!$B$2</definedName>
    <definedName name="sprint4">'Aqua 1'!$B$4:$E$308</definedName>
    <definedName name="Sprint4head">'Aqua 1'!$B$2</definedName>
    <definedName name="sprint5">Aqua2!$B$4:$E$319</definedName>
    <definedName name="Sprint5head">Aqua2!$B$2</definedName>
    <definedName name="sprint6">Aqua3!$B$4:$E$319</definedName>
    <definedName name="Sprint6head">Aqua3!$B$2</definedName>
    <definedName name="sprint7">Aqua4!$B$4:$E$319</definedName>
    <definedName name="Sprint7head">Aqua4!$B$2</definedName>
    <definedName name="sprint8">#REF!</definedName>
    <definedName name="Sprint8head">#REF!</definedName>
    <definedName name="SprintLeague">#REF!</definedName>
    <definedName name="_tri1">'Tri 1'!$B$4:$F$316</definedName>
    <definedName name="_tri10">'Tri 10'!$B$4:$F$207</definedName>
    <definedName name="Tri10head">'Tri 10'!$B$2</definedName>
    <definedName name="_tri11">'Tri 11'!$B$4:$F$209</definedName>
    <definedName name="Tri11head">'Tri 11'!$B$2</definedName>
    <definedName name="Tri1head">'Tri 1'!$B$2</definedName>
    <definedName name="_tri2">'Tri 2'!$B$4:$F$206</definedName>
    <definedName name="Tri2head">'Tri 2'!$B$2</definedName>
    <definedName name="_tri3">'Tri 3'!$B$4:$F$207</definedName>
    <definedName name="Tri3head">'Tri 3'!$B$2</definedName>
    <definedName name="_tri4">'Tri 4'!$B$4:$F$208</definedName>
    <definedName name="Tri4head">'Tri 4'!$B$2</definedName>
    <definedName name="_tri5">'Tri 5'!$B$4:$F$208</definedName>
    <definedName name="Tri5head">'Tri 5'!$B$2</definedName>
    <definedName name="_tri6">'Tri 6'!$B$4:$F$208</definedName>
    <definedName name="Tri6head">'Tri 6'!$B$2</definedName>
    <definedName name="_tri7">'Tri 7'!$B$4:$F$205</definedName>
    <definedName name="Tri7head">'Tri 7'!$B$2</definedName>
    <definedName name="_tri8">'Tri 8'!$B$3:$F$206</definedName>
    <definedName name="Tri8head">'Tri 8'!$B$2</definedName>
    <definedName name="_tri9">'Tri 9'!$B$4:$F$208</definedName>
    <definedName name="Tri9head">'Tri 9'!$B$2</definedName>
  </definedNames>
  <calcPr calcId="125725"/>
</workbook>
</file>

<file path=xl/calcChain.xml><?xml version="1.0" encoding="utf-8"?>
<calcChain xmlns="http://schemas.openxmlformats.org/spreadsheetml/2006/main">
  <c r="C10" i="10"/>
  <c r="F10" s="1"/>
  <c r="C9"/>
  <c r="F9" s="1"/>
  <c r="C8"/>
  <c r="F8" s="1"/>
  <c r="C7"/>
  <c r="F7" s="1"/>
  <c r="C6"/>
  <c r="F6" s="1"/>
  <c r="D11"/>
  <c r="C11"/>
  <c r="D10"/>
  <c r="D9"/>
  <c r="D8"/>
  <c r="D7"/>
  <c r="D6"/>
  <c r="D8" i="2"/>
  <c r="C8"/>
  <c r="D7"/>
  <c r="C7"/>
  <c r="D6"/>
  <c r="C6"/>
  <c r="C202" i="11"/>
  <c r="F202"/>
  <c r="C201"/>
  <c r="F201"/>
  <c r="C200"/>
  <c r="F200"/>
  <c r="C199"/>
  <c r="F199"/>
  <c r="C198"/>
  <c r="F198"/>
  <c r="C197"/>
  <c r="F197"/>
  <c r="C196"/>
  <c r="F196"/>
  <c r="C195"/>
  <c r="F195"/>
  <c r="C194"/>
  <c r="F194"/>
  <c r="C193"/>
  <c r="F193"/>
  <c r="C192"/>
  <c r="F192"/>
  <c r="C191"/>
  <c r="F191"/>
  <c r="C190"/>
  <c r="F190"/>
  <c r="C189"/>
  <c r="F189" s="1"/>
  <c r="C188"/>
  <c r="F188"/>
  <c r="C187"/>
  <c r="F187" s="1"/>
  <c r="C186"/>
  <c r="F186"/>
  <c r="C185"/>
  <c r="F185" s="1"/>
  <c r="C184"/>
  <c r="F184"/>
  <c r="C183"/>
  <c r="F183" s="1"/>
  <c r="C182"/>
  <c r="F182"/>
  <c r="C181"/>
  <c r="F181" s="1"/>
  <c r="C180"/>
  <c r="F180"/>
  <c r="C179"/>
  <c r="F179" s="1"/>
  <c r="C178"/>
  <c r="F178"/>
  <c r="C177"/>
  <c r="F177" s="1"/>
  <c r="C176"/>
  <c r="F176"/>
  <c r="C175"/>
  <c r="F175" s="1"/>
  <c r="C174"/>
  <c r="F174"/>
  <c r="C173"/>
  <c r="F173" s="1"/>
  <c r="C172"/>
  <c r="F172"/>
  <c r="C171"/>
  <c r="F171" s="1"/>
  <c r="C170"/>
  <c r="F170"/>
  <c r="C169"/>
  <c r="F169" s="1"/>
  <c r="C168"/>
  <c r="F168"/>
  <c r="C167"/>
  <c r="F167" s="1"/>
  <c r="C166"/>
  <c r="F166"/>
  <c r="C165"/>
  <c r="F165" s="1"/>
  <c r="C164"/>
  <c r="F164"/>
  <c r="C163"/>
  <c r="F163" s="1"/>
  <c r="C162"/>
  <c r="F162"/>
  <c r="C161"/>
  <c r="F161" s="1"/>
  <c r="C160"/>
  <c r="F160"/>
  <c r="C159"/>
  <c r="F159" s="1"/>
  <c r="C158"/>
  <c r="F158"/>
  <c r="C157"/>
  <c r="F157" s="1"/>
  <c r="C156"/>
  <c r="F156"/>
  <c r="C155"/>
  <c r="F155" s="1"/>
  <c r="C154"/>
  <c r="F154"/>
  <c r="C153"/>
  <c r="F153" s="1"/>
  <c r="C152"/>
  <c r="F152"/>
  <c r="C151"/>
  <c r="F151" s="1"/>
  <c r="C150"/>
  <c r="F150"/>
  <c r="C149"/>
  <c r="F149" s="1"/>
  <c r="C148"/>
  <c r="F148"/>
  <c r="C147"/>
  <c r="F147" s="1"/>
  <c r="C146"/>
  <c r="F146"/>
  <c r="C145"/>
  <c r="F145" s="1"/>
  <c r="C144"/>
  <c r="F144"/>
  <c r="C143"/>
  <c r="F143" s="1"/>
  <c r="C142"/>
  <c r="F142"/>
  <c r="C141"/>
  <c r="F141" s="1"/>
  <c r="C140"/>
  <c r="F140"/>
  <c r="C139"/>
  <c r="F139" s="1"/>
  <c r="C138"/>
  <c r="F138"/>
  <c r="C137"/>
  <c r="F137" s="1"/>
  <c r="C136"/>
  <c r="F136"/>
  <c r="C135"/>
  <c r="F135" s="1"/>
  <c r="C134"/>
  <c r="F134"/>
  <c r="C133"/>
  <c r="F133" s="1"/>
  <c r="C132"/>
  <c r="F132"/>
  <c r="C131"/>
  <c r="F131" s="1"/>
  <c r="C130"/>
  <c r="F130"/>
  <c r="C129"/>
  <c r="F129" s="1"/>
  <c r="C128"/>
  <c r="F128"/>
  <c r="C127"/>
  <c r="F127" s="1"/>
  <c r="C126"/>
  <c r="F126"/>
  <c r="C125"/>
  <c r="F125" s="1"/>
  <c r="C124"/>
  <c r="F124"/>
  <c r="C123"/>
  <c r="F123" s="1"/>
  <c r="C122"/>
  <c r="F122"/>
  <c r="C121"/>
  <c r="F121" s="1"/>
  <c r="C120"/>
  <c r="F120"/>
  <c r="C119"/>
  <c r="F119" s="1"/>
  <c r="C118"/>
  <c r="F118"/>
  <c r="C117"/>
  <c r="F117" s="1"/>
  <c r="C116"/>
  <c r="F116"/>
  <c r="C115"/>
  <c r="F115" s="1"/>
  <c r="C114"/>
  <c r="F114"/>
  <c r="C113"/>
  <c r="F113" s="1"/>
  <c r="C112"/>
  <c r="F112"/>
  <c r="C111"/>
  <c r="F111" s="1"/>
  <c r="C110"/>
  <c r="F110"/>
  <c r="C109"/>
  <c r="F109" s="1"/>
  <c r="C108"/>
  <c r="F108"/>
  <c r="C107"/>
  <c r="F107" s="1"/>
  <c r="C106"/>
  <c r="F106"/>
  <c r="C105"/>
  <c r="F105" s="1"/>
  <c r="C104"/>
  <c r="F104"/>
  <c r="C103"/>
  <c r="F103" s="1"/>
  <c r="C102"/>
  <c r="F102"/>
  <c r="C101"/>
  <c r="F101" s="1"/>
  <c r="C100"/>
  <c r="F100"/>
  <c r="C99"/>
  <c r="F99" s="1"/>
  <c r="C98"/>
  <c r="F98"/>
  <c r="C97"/>
  <c r="F97" s="1"/>
  <c r="C96"/>
  <c r="F96"/>
  <c r="C95"/>
  <c r="F95" s="1"/>
  <c r="C94"/>
  <c r="F94"/>
  <c r="C93"/>
  <c r="F93" s="1"/>
  <c r="C92"/>
  <c r="F92"/>
  <c r="C91"/>
  <c r="F91" s="1"/>
  <c r="C90"/>
  <c r="F90"/>
  <c r="C89"/>
  <c r="F89" s="1"/>
  <c r="C88"/>
  <c r="F88"/>
  <c r="C87"/>
  <c r="F87" s="1"/>
  <c r="C86"/>
  <c r="F86"/>
  <c r="C85"/>
  <c r="F85" s="1"/>
  <c r="C84"/>
  <c r="F84"/>
  <c r="C83"/>
  <c r="F83" s="1"/>
  <c r="C82"/>
  <c r="F82"/>
  <c r="C81"/>
  <c r="F81" s="1"/>
  <c r="C80"/>
  <c r="F80"/>
  <c r="C79"/>
  <c r="F79" s="1"/>
  <c r="C78"/>
  <c r="F78"/>
  <c r="C77"/>
  <c r="F77" s="1"/>
  <c r="C76"/>
  <c r="F76"/>
  <c r="C75"/>
  <c r="F75" s="1"/>
  <c r="C74"/>
  <c r="F74"/>
  <c r="C73"/>
  <c r="F73" s="1"/>
  <c r="C72"/>
  <c r="F72"/>
  <c r="C71"/>
  <c r="F71" s="1"/>
  <c r="C70"/>
  <c r="F70"/>
  <c r="C69"/>
  <c r="F69" s="1"/>
  <c r="C68"/>
  <c r="F68"/>
  <c r="C67"/>
  <c r="F67" s="1"/>
  <c r="C66"/>
  <c r="F66"/>
  <c r="C65"/>
  <c r="F65" s="1"/>
  <c r="C64"/>
  <c r="F64"/>
  <c r="C63"/>
  <c r="F63" s="1"/>
  <c r="C62"/>
  <c r="F62"/>
  <c r="C61"/>
  <c r="F61" s="1"/>
  <c r="C60"/>
  <c r="F60"/>
  <c r="C59"/>
  <c r="F59" s="1"/>
  <c r="C58"/>
  <c r="F58"/>
  <c r="C57"/>
  <c r="F57" s="1"/>
  <c r="C56"/>
  <c r="F56"/>
  <c r="C55"/>
  <c r="F55" s="1"/>
  <c r="C54"/>
  <c r="F54"/>
  <c r="C53"/>
  <c r="F53" s="1"/>
  <c r="C52"/>
  <c r="F52"/>
  <c r="C51"/>
  <c r="F51" s="1"/>
  <c r="C50"/>
  <c r="F50"/>
  <c r="C49"/>
  <c r="F49" s="1"/>
  <c r="C48"/>
  <c r="F48"/>
  <c r="C47"/>
  <c r="F47" s="1"/>
  <c r="C46"/>
  <c r="F46"/>
  <c r="C45"/>
  <c r="F45" s="1"/>
  <c r="C44"/>
  <c r="F44"/>
  <c r="C43"/>
  <c r="F43" s="1"/>
  <c r="C42"/>
  <c r="F42"/>
  <c r="C41"/>
  <c r="F41" s="1"/>
  <c r="C40"/>
  <c r="F40"/>
  <c r="C39"/>
  <c r="F39" s="1"/>
  <c r="C38"/>
  <c r="F38"/>
  <c r="C37"/>
  <c r="F37" s="1"/>
  <c r="C36"/>
  <c r="F36"/>
  <c r="C35"/>
  <c r="F35" s="1"/>
  <c r="C34"/>
  <c r="F34"/>
  <c r="C33"/>
  <c r="F33" s="1"/>
  <c r="C32"/>
  <c r="F32"/>
  <c r="C31"/>
  <c r="F31" s="1"/>
  <c r="C30"/>
  <c r="F30"/>
  <c r="C29"/>
  <c r="F29" s="1"/>
  <c r="C28"/>
  <c r="F28"/>
  <c r="C27"/>
  <c r="F27" s="1"/>
  <c r="C26"/>
  <c r="F26"/>
  <c r="C25"/>
  <c r="F25" s="1"/>
  <c r="C24"/>
  <c r="F24"/>
  <c r="C23"/>
  <c r="F23" s="1"/>
  <c r="C22"/>
  <c r="F22"/>
  <c r="C21"/>
  <c r="F21" s="1"/>
  <c r="C20"/>
  <c r="F20"/>
  <c r="C19"/>
  <c r="F19" s="1"/>
  <c r="C18"/>
  <c r="F18"/>
  <c r="C17"/>
  <c r="F17" s="1"/>
  <c r="C16"/>
  <c r="F16"/>
  <c r="C15"/>
  <c r="F15" s="1"/>
  <c r="C14"/>
  <c r="F14"/>
  <c r="C13"/>
  <c r="F13" s="1"/>
  <c r="C12"/>
  <c r="F12"/>
  <c r="C11"/>
  <c r="F11" s="1"/>
  <c r="C10"/>
  <c r="F10"/>
  <c r="C9"/>
  <c r="F9" s="1"/>
  <c r="C8"/>
  <c r="F8"/>
  <c r="C7"/>
  <c r="F7" s="1"/>
  <c r="C6"/>
  <c r="F6"/>
  <c r="C202" i="12"/>
  <c r="F202" s="1"/>
  <c r="C201"/>
  <c r="F201"/>
  <c r="C200"/>
  <c r="F200" s="1"/>
  <c r="C199"/>
  <c r="F199"/>
  <c r="C198"/>
  <c r="F198" s="1"/>
  <c r="C197"/>
  <c r="F197"/>
  <c r="C196"/>
  <c r="F196" s="1"/>
  <c r="C195"/>
  <c r="F195"/>
  <c r="C194"/>
  <c r="F194" s="1"/>
  <c r="C193"/>
  <c r="F193"/>
  <c r="C192"/>
  <c r="F192" s="1"/>
  <c r="C191"/>
  <c r="F191"/>
  <c r="C190"/>
  <c r="F190" s="1"/>
  <c r="C189"/>
  <c r="F189"/>
  <c r="C188"/>
  <c r="F188" s="1"/>
  <c r="C187"/>
  <c r="F187"/>
  <c r="C186"/>
  <c r="F186" s="1"/>
  <c r="C185"/>
  <c r="F185"/>
  <c r="C184"/>
  <c r="F184" s="1"/>
  <c r="C183"/>
  <c r="F183"/>
  <c r="C182"/>
  <c r="F182" s="1"/>
  <c r="C181"/>
  <c r="F181"/>
  <c r="C180"/>
  <c r="F180" s="1"/>
  <c r="C179"/>
  <c r="F179"/>
  <c r="C178"/>
  <c r="F178" s="1"/>
  <c r="C177"/>
  <c r="F177"/>
  <c r="C176"/>
  <c r="F176" s="1"/>
  <c r="C175"/>
  <c r="F175"/>
  <c r="C174"/>
  <c r="F174" s="1"/>
  <c r="C173"/>
  <c r="F173"/>
  <c r="C172"/>
  <c r="F172" s="1"/>
  <c r="C171"/>
  <c r="F171"/>
  <c r="C170"/>
  <c r="F170" s="1"/>
  <c r="C169"/>
  <c r="F169"/>
  <c r="C168"/>
  <c r="F168" s="1"/>
  <c r="C167"/>
  <c r="F167"/>
  <c r="C166"/>
  <c r="F166" s="1"/>
  <c r="C165"/>
  <c r="F165"/>
  <c r="C164"/>
  <c r="F164" s="1"/>
  <c r="C163"/>
  <c r="F163"/>
  <c r="C162"/>
  <c r="F162" s="1"/>
  <c r="C161"/>
  <c r="F161"/>
  <c r="C160"/>
  <c r="F160" s="1"/>
  <c r="C159"/>
  <c r="F159"/>
  <c r="C158"/>
  <c r="F158" s="1"/>
  <c r="C157"/>
  <c r="F157"/>
  <c r="C156"/>
  <c r="F156" s="1"/>
  <c r="C155"/>
  <c r="F155"/>
  <c r="C154"/>
  <c r="F154" s="1"/>
  <c r="C153"/>
  <c r="F153"/>
  <c r="C152"/>
  <c r="F152" s="1"/>
  <c r="C151"/>
  <c r="F151"/>
  <c r="C150"/>
  <c r="F150" s="1"/>
  <c r="C149"/>
  <c r="F149"/>
  <c r="C148"/>
  <c r="F148" s="1"/>
  <c r="C147"/>
  <c r="F147"/>
  <c r="C146"/>
  <c r="F146" s="1"/>
  <c r="C145"/>
  <c r="F145"/>
  <c r="C144"/>
  <c r="F144" s="1"/>
  <c r="C143"/>
  <c r="F143"/>
  <c r="C142"/>
  <c r="F142" s="1"/>
  <c r="C141"/>
  <c r="F141"/>
  <c r="C140"/>
  <c r="F140" s="1"/>
  <c r="C139"/>
  <c r="F139"/>
  <c r="C138"/>
  <c r="F138" s="1"/>
  <c r="C137"/>
  <c r="F137"/>
  <c r="C136"/>
  <c r="F136" s="1"/>
  <c r="C135"/>
  <c r="F135"/>
  <c r="C134"/>
  <c r="F134" s="1"/>
  <c r="C133"/>
  <c r="F133"/>
  <c r="C132"/>
  <c r="F132" s="1"/>
  <c r="C131"/>
  <c r="F131"/>
  <c r="C130"/>
  <c r="F130" s="1"/>
  <c r="C129"/>
  <c r="F129"/>
  <c r="C128"/>
  <c r="F128" s="1"/>
  <c r="C127"/>
  <c r="F127"/>
  <c r="C126"/>
  <c r="F126" s="1"/>
  <c r="C125"/>
  <c r="F125"/>
  <c r="C124"/>
  <c r="F124" s="1"/>
  <c r="C123"/>
  <c r="F123"/>
  <c r="C122"/>
  <c r="F122" s="1"/>
  <c r="C121"/>
  <c r="F121"/>
  <c r="C120"/>
  <c r="F120" s="1"/>
  <c r="C119"/>
  <c r="F119"/>
  <c r="C118"/>
  <c r="F118" s="1"/>
  <c r="C117"/>
  <c r="F117"/>
  <c r="C116"/>
  <c r="F116" s="1"/>
  <c r="C115"/>
  <c r="F115"/>
  <c r="C114"/>
  <c r="F114" s="1"/>
  <c r="C113"/>
  <c r="F113"/>
  <c r="C112"/>
  <c r="F112" s="1"/>
  <c r="C111"/>
  <c r="F111"/>
  <c r="C110"/>
  <c r="F110" s="1"/>
  <c r="C109"/>
  <c r="F109"/>
  <c r="C108"/>
  <c r="F108" s="1"/>
  <c r="C107"/>
  <c r="F107"/>
  <c r="C106"/>
  <c r="F106" s="1"/>
  <c r="C105"/>
  <c r="F105"/>
  <c r="C104"/>
  <c r="F104" s="1"/>
  <c r="C103"/>
  <c r="F103"/>
  <c r="C102"/>
  <c r="F102" s="1"/>
  <c r="C101"/>
  <c r="F101"/>
  <c r="C100"/>
  <c r="F100" s="1"/>
  <c r="C99"/>
  <c r="F99"/>
  <c r="C98"/>
  <c r="F98" s="1"/>
  <c r="C97"/>
  <c r="F97"/>
  <c r="C96"/>
  <c r="F96" s="1"/>
  <c r="C95"/>
  <c r="F95"/>
  <c r="C94"/>
  <c r="F94" s="1"/>
  <c r="C93"/>
  <c r="F93"/>
  <c r="C92"/>
  <c r="F92" s="1"/>
  <c r="C91"/>
  <c r="F91"/>
  <c r="C90"/>
  <c r="F90" s="1"/>
  <c r="C89"/>
  <c r="F89"/>
  <c r="C88"/>
  <c r="F88" s="1"/>
  <c r="C87"/>
  <c r="F87"/>
  <c r="C86"/>
  <c r="F86" s="1"/>
  <c r="C85"/>
  <c r="F85"/>
  <c r="C84"/>
  <c r="F84" s="1"/>
  <c r="C83"/>
  <c r="F83"/>
  <c r="C82"/>
  <c r="F82" s="1"/>
  <c r="C81"/>
  <c r="F81"/>
  <c r="C80"/>
  <c r="F80" s="1"/>
  <c r="C79"/>
  <c r="F79"/>
  <c r="C78"/>
  <c r="F78" s="1"/>
  <c r="C77"/>
  <c r="F77"/>
  <c r="C76"/>
  <c r="F76" s="1"/>
  <c r="C75"/>
  <c r="F75"/>
  <c r="C74"/>
  <c r="F74" s="1"/>
  <c r="C73"/>
  <c r="F73"/>
  <c r="C72"/>
  <c r="F72" s="1"/>
  <c r="C71"/>
  <c r="F71"/>
  <c r="C70"/>
  <c r="F70" s="1"/>
  <c r="C69"/>
  <c r="F69"/>
  <c r="C68"/>
  <c r="F68" s="1"/>
  <c r="C67"/>
  <c r="F67"/>
  <c r="C66"/>
  <c r="F66" s="1"/>
  <c r="C65"/>
  <c r="F65"/>
  <c r="C64"/>
  <c r="F64" s="1"/>
  <c r="C63"/>
  <c r="F63"/>
  <c r="C62"/>
  <c r="F62" s="1"/>
  <c r="C61"/>
  <c r="F61"/>
  <c r="C60"/>
  <c r="F60" s="1"/>
  <c r="C59"/>
  <c r="F59"/>
  <c r="C58"/>
  <c r="F58" s="1"/>
  <c r="C57"/>
  <c r="F57"/>
  <c r="C56"/>
  <c r="F56" s="1"/>
  <c r="C55"/>
  <c r="F55"/>
  <c r="C54"/>
  <c r="F54" s="1"/>
  <c r="C53"/>
  <c r="F53"/>
  <c r="C52"/>
  <c r="F52" s="1"/>
  <c r="C51"/>
  <c r="F51"/>
  <c r="C50"/>
  <c r="F50" s="1"/>
  <c r="C49"/>
  <c r="F49"/>
  <c r="C48"/>
  <c r="F48" s="1"/>
  <c r="C47"/>
  <c r="F47"/>
  <c r="C46"/>
  <c r="F46" s="1"/>
  <c r="C45"/>
  <c r="F45"/>
  <c r="C44"/>
  <c r="F44" s="1"/>
  <c r="C43"/>
  <c r="F43"/>
  <c r="C42"/>
  <c r="F42" s="1"/>
  <c r="C41"/>
  <c r="F41"/>
  <c r="C40"/>
  <c r="F40" s="1"/>
  <c r="C39"/>
  <c r="F39"/>
  <c r="C38"/>
  <c r="F38" s="1"/>
  <c r="C37"/>
  <c r="F37"/>
  <c r="C36"/>
  <c r="F36" s="1"/>
  <c r="C35"/>
  <c r="F35"/>
  <c r="C34"/>
  <c r="F34" s="1"/>
  <c r="C33"/>
  <c r="F33"/>
  <c r="C32"/>
  <c r="F32" s="1"/>
  <c r="C31"/>
  <c r="F31"/>
  <c r="C30"/>
  <c r="F30" s="1"/>
  <c r="C29"/>
  <c r="F29"/>
  <c r="C28"/>
  <c r="F28" s="1"/>
  <c r="C27"/>
  <c r="F27"/>
  <c r="C26"/>
  <c r="F26" s="1"/>
  <c r="C25"/>
  <c r="F25"/>
  <c r="C24"/>
  <c r="F24" s="1"/>
  <c r="C23"/>
  <c r="F23"/>
  <c r="C22"/>
  <c r="F22" s="1"/>
  <c r="C21"/>
  <c r="F21"/>
  <c r="C20"/>
  <c r="F20" s="1"/>
  <c r="C19"/>
  <c r="F19"/>
  <c r="C18"/>
  <c r="F18" s="1"/>
  <c r="C17"/>
  <c r="F17"/>
  <c r="C16"/>
  <c r="F16" s="1"/>
  <c r="C15"/>
  <c r="F15"/>
  <c r="C14"/>
  <c r="F14" s="1"/>
  <c r="C13"/>
  <c r="F13"/>
  <c r="C12"/>
  <c r="F12" s="1"/>
  <c r="C11"/>
  <c r="F11"/>
  <c r="C10"/>
  <c r="F10" s="1"/>
  <c r="C9"/>
  <c r="F9"/>
  <c r="C8"/>
  <c r="F8" s="1"/>
  <c r="C7"/>
  <c r="F7"/>
  <c r="B2" i="20"/>
  <c r="B2" i="21"/>
  <c r="B2" i="22"/>
  <c r="B2" i="23"/>
  <c r="B2" i="24"/>
  <c r="B2" i="25"/>
  <c r="B2" i="10"/>
  <c r="B2" i="11"/>
  <c r="B2" i="12"/>
  <c r="B2" i="13"/>
  <c r="B2" i="14"/>
  <c r="B2" i="15"/>
  <c r="B2" i="16"/>
  <c r="B2" i="17"/>
  <c r="B2" i="18"/>
  <c r="B2" i="7"/>
  <c r="B2" i="8"/>
  <c r="B2" i="2"/>
  <c r="B2" i="9"/>
  <c r="C8" i="23"/>
  <c r="F8" s="1"/>
  <c r="D8"/>
  <c r="C7"/>
  <c r="F7"/>
  <c r="D7"/>
  <c r="C6"/>
  <c r="F6"/>
  <c r="D6"/>
  <c r="C26" i="17"/>
  <c r="F26" s="1"/>
  <c r="D26"/>
  <c r="C25"/>
  <c r="F25" s="1"/>
  <c r="D25"/>
  <c r="C24"/>
  <c r="F24"/>
  <c r="D24"/>
  <c r="C23"/>
  <c r="F23"/>
  <c r="D23"/>
  <c r="C22"/>
  <c r="F22" s="1"/>
  <c r="D22"/>
  <c r="C21"/>
  <c r="F21" s="1"/>
  <c r="D21"/>
  <c r="C20"/>
  <c r="F20"/>
  <c r="D20"/>
  <c r="C19"/>
  <c r="F19"/>
  <c r="D19"/>
  <c r="C18"/>
  <c r="F18" s="1"/>
  <c r="D18"/>
  <c r="C17"/>
  <c r="F17" s="1"/>
  <c r="D17"/>
  <c r="C16"/>
  <c r="F16"/>
  <c r="D16"/>
  <c r="C15"/>
  <c r="F15"/>
  <c r="D15"/>
  <c r="C14"/>
  <c r="F14" s="1"/>
  <c r="D14"/>
  <c r="C13"/>
  <c r="F13" s="1"/>
  <c r="D13"/>
  <c r="C12"/>
  <c r="F12"/>
  <c r="D12"/>
  <c r="C11"/>
  <c r="F11"/>
  <c r="D11"/>
  <c r="C10"/>
  <c r="F10" s="1"/>
  <c r="D10"/>
  <c r="C9"/>
  <c r="F9" s="1"/>
  <c r="D9"/>
  <c r="C8"/>
  <c r="F8"/>
  <c r="D8"/>
  <c r="C7"/>
  <c r="F7"/>
  <c r="D7"/>
  <c r="C6"/>
  <c r="F6" s="1"/>
  <c r="D6"/>
  <c r="F5"/>
  <c r="F4"/>
  <c r="C10" i="18"/>
  <c r="F10"/>
  <c r="D10"/>
  <c r="C9"/>
  <c r="F9" s="1"/>
  <c r="D9"/>
  <c r="C8"/>
  <c r="F8" s="1"/>
  <c r="D8"/>
  <c r="C7"/>
  <c r="F7"/>
  <c r="D7"/>
  <c r="C6"/>
  <c r="F6"/>
  <c r="D6"/>
  <c r="G9" i="2"/>
  <c r="C9"/>
  <c r="F9"/>
  <c r="D9"/>
  <c r="C12"/>
  <c r="F12" s="1"/>
  <c r="C11"/>
  <c r="F11"/>
  <c r="C10"/>
  <c r="F10" s="1"/>
  <c r="F8"/>
  <c r="F7"/>
  <c r="F6"/>
  <c r="G204" i="20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D9"/>
  <c r="G8"/>
  <c r="C8"/>
  <c r="F8"/>
  <c r="D8"/>
  <c r="G7"/>
  <c r="C7"/>
  <c r="F7"/>
  <c r="D7"/>
  <c r="G6"/>
  <c r="C6"/>
  <c r="F6"/>
  <c r="D6"/>
  <c r="G5"/>
  <c r="F5"/>
  <c r="G4"/>
  <c r="F4"/>
  <c r="G204" i="21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C18"/>
  <c r="F18"/>
  <c r="D18"/>
  <c r="C17"/>
  <c r="F17"/>
  <c r="D17"/>
  <c r="C16"/>
  <c r="F16" s="1"/>
  <c r="D16"/>
  <c r="C15"/>
  <c r="F15"/>
  <c r="D15"/>
  <c r="C14"/>
  <c r="F14"/>
  <c r="D14"/>
  <c r="C13"/>
  <c r="F13"/>
  <c r="D13"/>
  <c r="C12"/>
  <c r="F12" s="1"/>
  <c r="D12"/>
  <c r="C11"/>
  <c r="F11"/>
  <c r="D11"/>
  <c r="C10"/>
  <c r="F10" s="1"/>
  <c r="D10"/>
  <c r="C9"/>
  <c r="F9"/>
  <c r="D9"/>
  <c r="C8"/>
  <c r="F8" s="1"/>
  <c r="D8"/>
  <c r="C7"/>
  <c r="F7" s="1"/>
  <c r="D7"/>
  <c r="C6"/>
  <c r="F6"/>
  <c r="D6"/>
  <c r="F5"/>
  <c r="F4"/>
  <c r="G204" i="22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F5"/>
  <c r="G4"/>
  <c r="F4"/>
  <c r="G193" i="2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D9"/>
  <c r="G8"/>
  <c r="G7"/>
  <c r="G6"/>
  <c r="G5"/>
  <c r="F5"/>
  <c r="G4"/>
  <c r="F4"/>
  <c r="F5" i="24"/>
  <c r="F4"/>
  <c r="F5" i="25"/>
  <c r="F4"/>
  <c r="F5" i="11"/>
  <c r="F4"/>
  <c r="F6" i="12"/>
  <c r="F5"/>
  <c r="F5" i="13"/>
  <c r="F4"/>
  <c r="F5" i="14"/>
  <c r="F4"/>
  <c r="F5" i="15"/>
  <c r="F4"/>
  <c r="F5" i="16"/>
  <c r="F4"/>
  <c r="F5" i="18"/>
  <c r="F4"/>
  <c r="F5" i="7"/>
  <c r="F4"/>
  <c r="F5" i="8"/>
  <c r="F4"/>
  <c r="F5" i="9"/>
  <c r="F4"/>
  <c r="G204" i="2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25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D9"/>
  <c r="G8"/>
  <c r="C8"/>
  <c r="F8"/>
  <c r="D8"/>
  <c r="G7"/>
  <c r="C7"/>
  <c r="F7"/>
  <c r="D7"/>
  <c r="G6"/>
  <c r="C6"/>
  <c r="F6"/>
  <c r="D6"/>
  <c r="G5"/>
  <c r="G4"/>
  <c r="G204" i="10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F11"/>
  <c r="G10"/>
  <c r="G9"/>
  <c r="G8"/>
  <c r="G7"/>
  <c r="G6"/>
  <c r="G5"/>
  <c r="G4"/>
  <c r="G202" i="11"/>
  <c r="D202"/>
  <c r="G201"/>
  <c r="D201"/>
  <c r="G200"/>
  <c r="D200"/>
  <c r="G199"/>
  <c r="D199"/>
  <c r="G198"/>
  <c r="D198"/>
  <c r="G197"/>
  <c r="D197"/>
  <c r="G196"/>
  <c r="D196"/>
  <c r="G195"/>
  <c r="D195"/>
  <c r="G194"/>
  <c r="D194"/>
  <c r="G193"/>
  <c r="D193"/>
  <c r="G192"/>
  <c r="D192"/>
  <c r="G191"/>
  <c r="D191"/>
  <c r="G190"/>
  <c r="D190"/>
  <c r="G189"/>
  <c r="D189"/>
  <c r="G188"/>
  <c r="D188"/>
  <c r="G187"/>
  <c r="D187"/>
  <c r="G186"/>
  <c r="D186"/>
  <c r="G185"/>
  <c r="D185"/>
  <c r="G184"/>
  <c r="D184"/>
  <c r="G183"/>
  <c r="D183"/>
  <c r="G182"/>
  <c r="D182"/>
  <c r="G181"/>
  <c r="D181"/>
  <c r="G180"/>
  <c r="D180"/>
  <c r="G179"/>
  <c r="D179"/>
  <c r="G178"/>
  <c r="D178"/>
  <c r="G177"/>
  <c r="D177"/>
  <c r="G176"/>
  <c r="D176"/>
  <c r="G175"/>
  <c r="D175"/>
  <c r="G174"/>
  <c r="D174"/>
  <c r="G173"/>
  <c r="D173"/>
  <c r="G172"/>
  <c r="D172"/>
  <c r="G171"/>
  <c r="D171"/>
  <c r="G170"/>
  <c r="D170"/>
  <c r="G169"/>
  <c r="D169"/>
  <c r="G168"/>
  <c r="D168"/>
  <c r="G167"/>
  <c r="D167"/>
  <c r="G166"/>
  <c r="D166"/>
  <c r="G165"/>
  <c r="D165"/>
  <c r="G164"/>
  <c r="D164"/>
  <c r="G163"/>
  <c r="D163"/>
  <c r="G162"/>
  <c r="D162"/>
  <c r="G161"/>
  <c r="D161"/>
  <c r="G160"/>
  <c r="D160"/>
  <c r="G159"/>
  <c r="D159"/>
  <c r="G158"/>
  <c r="D158"/>
  <c r="G157"/>
  <c r="D157"/>
  <c r="G156"/>
  <c r="D156"/>
  <c r="G155"/>
  <c r="D155"/>
  <c r="G154"/>
  <c r="D154"/>
  <c r="G153"/>
  <c r="D153"/>
  <c r="G152"/>
  <c r="D152"/>
  <c r="G15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8"/>
  <c r="D88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G4"/>
  <c r="G202" i="12"/>
  <c r="D202"/>
  <c r="G201"/>
  <c r="D201"/>
  <c r="G200"/>
  <c r="D200"/>
  <c r="G199"/>
  <c r="D199"/>
  <c r="G198"/>
  <c r="D198"/>
  <c r="G197"/>
  <c r="D197"/>
  <c r="G196"/>
  <c r="D196"/>
  <c r="G195"/>
  <c r="D195"/>
  <c r="G194"/>
  <c r="D194"/>
  <c r="G193"/>
  <c r="D193"/>
  <c r="G192"/>
  <c r="D192"/>
  <c r="G191"/>
  <c r="D191"/>
  <c r="G190"/>
  <c r="D190"/>
  <c r="G189"/>
  <c r="D189"/>
  <c r="G188"/>
  <c r="D188"/>
  <c r="G187"/>
  <c r="D187"/>
  <c r="G186"/>
  <c r="D186"/>
  <c r="G185"/>
  <c r="D185"/>
  <c r="G184"/>
  <c r="D184"/>
  <c r="G183"/>
  <c r="D183"/>
  <c r="G182"/>
  <c r="D182"/>
  <c r="G181"/>
  <c r="D181"/>
  <c r="G180"/>
  <c r="D180"/>
  <c r="G179"/>
  <c r="D179"/>
  <c r="G178"/>
  <c r="D178"/>
  <c r="G177"/>
  <c r="D177"/>
  <c r="G176"/>
  <c r="D176"/>
  <c r="G175"/>
  <c r="D175"/>
  <c r="G174"/>
  <c r="D174"/>
  <c r="G173"/>
  <c r="D173"/>
  <c r="G172"/>
  <c r="D172"/>
  <c r="G171"/>
  <c r="D171"/>
  <c r="G170"/>
  <c r="D170"/>
  <c r="G169"/>
  <c r="D169"/>
  <c r="G168"/>
  <c r="D168"/>
  <c r="G167"/>
  <c r="D167"/>
  <c r="G166"/>
  <c r="D166"/>
  <c r="G165"/>
  <c r="D165"/>
  <c r="G164"/>
  <c r="D164"/>
  <c r="G163"/>
  <c r="D163"/>
  <c r="G162"/>
  <c r="D162"/>
  <c r="G161"/>
  <c r="D161"/>
  <c r="G160"/>
  <c r="D160"/>
  <c r="G159"/>
  <c r="D159"/>
  <c r="G158"/>
  <c r="D158"/>
  <c r="G157"/>
  <c r="D157"/>
  <c r="G156"/>
  <c r="D156"/>
  <c r="G155"/>
  <c r="D155"/>
  <c r="G154"/>
  <c r="D154"/>
  <c r="G153"/>
  <c r="D153"/>
  <c r="G152"/>
  <c r="D152"/>
  <c r="G15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8"/>
  <c r="D88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G5"/>
  <c r="G204" i="13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D9"/>
  <c r="G8"/>
  <c r="C8"/>
  <c r="F8"/>
  <c r="D8"/>
  <c r="G7"/>
  <c r="C7"/>
  <c r="F7"/>
  <c r="D7"/>
  <c r="G6"/>
  <c r="C6"/>
  <c r="F6"/>
  <c r="D6"/>
  <c r="G5"/>
  <c r="G4"/>
  <c r="G204" i="14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D9"/>
  <c r="G8"/>
  <c r="C8"/>
  <c r="F8"/>
  <c r="D8"/>
  <c r="G7"/>
  <c r="C7"/>
  <c r="F7"/>
  <c r="D7"/>
  <c r="G6"/>
  <c r="C6"/>
  <c r="F6"/>
  <c r="D6"/>
  <c r="G5"/>
  <c r="G4"/>
  <c r="G204" i="15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K118" i="3" s="1"/>
  <c r="D12" i="15"/>
  <c r="G11"/>
  <c r="C11"/>
  <c r="F11" s="1"/>
  <c r="K106" i="3"/>
  <c r="D11" i="15"/>
  <c r="G10"/>
  <c r="C10"/>
  <c r="F10"/>
  <c r="K116" i="3" s="1"/>
  <c r="D10" i="15"/>
  <c r="G9"/>
  <c r="C9"/>
  <c r="F9" s="1"/>
  <c r="K109" i="3" s="1"/>
  <c r="D9" i="15"/>
  <c r="G8"/>
  <c r="C8"/>
  <c r="F8"/>
  <c r="K114" i="3" s="1"/>
  <c r="D8" i="15"/>
  <c r="G7"/>
  <c r="C7"/>
  <c r="F7" s="1"/>
  <c r="K104" i="3"/>
  <c r="D7" i="15"/>
  <c r="G6"/>
  <c r="C6"/>
  <c r="F6"/>
  <c r="K105" i="3"/>
  <c r="D6" i="15"/>
  <c r="G5"/>
  <c r="G4"/>
  <c r="G202" i="16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J22" i="3"/>
  <c r="D17" i="16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J6" i="3" s="1"/>
  <c r="D12" i="16"/>
  <c r="G11"/>
  <c r="C11"/>
  <c r="F11" s="1"/>
  <c r="J115" i="3" s="1"/>
  <c r="D11" i="16"/>
  <c r="G10"/>
  <c r="C10"/>
  <c r="F10"/>
  <c r="J113" i="3" s="1"/>
  <c r="D10" i="16"/>
  <c r="G9"/>
  <c r="C9"/>
  <c r="F9" s="1"/>
  <c r="J109" i="3"/>
  <c r="D9" i="16"/>
  <c r="G8"/>
  <c r="C8"/>
  <c r="F8"/>
  <c r="D8"/>
  <c r="G7"/>
  <c r="C7"/>
  <c r="F7"/>
  <c r="J105" i="3"/>
  <c r="D7" i="16"/>
  <c r="G6"/>
  <c r="C6"/>
  <c r="F6"/>
  <c r="J104" i="3"/>
  <c r="D6" i="16"/>
  <c r="G5"/>
  <c r="G4"/>
  <c r="G204" i="17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01" i="18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H107" i="3" s="1"/>
  <c r="D16" i="18"/>
  <c r="G15"/>
  <c r="C15"/>
  <c r="F15" s="1"/>
  <c r="D15"/>
  <c r="G14"/>
  <c r="C14"/>
  <c r="F14" s="1"/>
  <c r="D14"/>
  <c r="G13"/>
  <c r="C13"/>
  <c r="F13" s="1"/>
  <c r="D13"/>
  <c r="G12"/>
  <c r="C12"/>
  <c r="F12" s="1"/>
  <c r="H105" i="3" s="1"/>
  <c r="D12" i="18"/>
  <c r="G11"/>
  <c r="C11"/>
  <c r="F11" s="1"/>
  <c r="H104" i="3" s="1"/>
  <c r="D11" i="18"/>
  <c r="G10"/>
  <c r="G9"/>
  <c r="G8"/>
  <c r="G7"/>
  <c r="G6"/>
  <c r="G5"/>
  <c r="G4"/>
  <c r="G204" i="7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8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D9"/>
  <c r="G8"/>
  <c r="C8"/>
  <c r="F8"/>
  <c r="D8"/>
  <c r="G7"/>
  <c r="C7"/>
  <c r="F7"/>
  <c r="D7"/>
  <c r="G6"/>
  <c r="C6"/>
  <c r="F6"/>
  <c r="D6"/>
  <c r="G5"/>
  <c r="G4"/>
  <c r="G204" i="9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Z203" i="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AE125" s="1"/>
  <c r="H125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AE124" s="1"/>
  <c r="H124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Z118"/>
  <c r="Y118"/>
  <c r="X118"/>
  <c r="W118"/>
  <c r="V118"/>
  <c r="U118"/>
  <c r="T118"/>
  <c r="S118"/>
  <c r="R118"/>
  <c r="Q118"/>
  <c r="P118"/>
  <c r="O118"/>
  <c r="N118"/>
  <c r="M118"/>
  <c r="L118"/>
  <c r="J118"/>
  <c r="I118"/>
  <c r="H118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Z116"/>
  <c r="Y116"/>
  <c r="X116"/>
  <c r="W116"/>
  <c r="V116"/>
  <c r="U116"/>
  <c r="T116"/>
  <c r="S116"/>
  <c r="R116"/>
  <c r="Q116"/>
  <c r="P116"/>
  <c r="O116"/>
  <c r="N116"/>
  <c r="M116"/>
  <c r="L116"/>
  <c r="J116"/>
  <c r="I116"/>
  <c r="H116"/>
  <c r="Z115"/>
  <c r="Y115"/>
  <c r="X115"/>
  <c r="W115"/>
  <c r="V115"/>
  <c r="U115"/>
  <c r="T115"/>
  <c r="S115"/>
  <c r="R115"/>
  <c r="Q115"/>
  <c r="P115"/>
  <c r="O115"/>
  <c r="N115"/>
  <c r="M115"/>
  <c r="L115"/>
  <c r="K115"/>
  <c r="I115"/>
  <c r="H115"/>
  <c r="Z114"/>
  <c r="Y114"/>
  <c r="X114"/>
  <c r="W114"/>
  <c r="V114"/>
  <c r="U114"/>
  <c r="T114"/>
  <c r="S114"/>
  <c r="R114"/>
  <c r="Q114"/>
  <c r="P114"/>
  <c r="O114"/>
  <c r="N114"/>
  <c r="M114"/>
  <c r="L114"/>
  <c r="J114"/>
  <c r="I114"/>
  <c r="H114"/>
  <c r="Z113"/>
  <c r="Y113"/>
  <c r="X113"/>
  <c r="W113"/>
  <c r="V113"/>
  <c r="U113"/>
  <c r="T113"/>
  <c r="S113"/>
  <c r="R113"/>
  <c r="Q113"/>
  <c r="P113"/>
  <c r="O113"/>
  <c r="N113"/>
  <c r="M113"/>
  <c r="L113"/>
  <c r="K113"/>
  <c r="I113"/>
  <c r="H113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Z109"/>
  <c r="Y109"/>
  <c r="X109"/>
  <c r="W109"/>
  <c r="V109"/>
  <c r="U109"/>
  <c r="T109"/>
  <c r="S109"/>
  <c r="R109"/>
  <c r="Q109"/>
  <c r="P109"/>
  <c r="O109"/>
  <c r="N109"/>
  <c r="M109"/>
  <c r="L109"/>
  <c r="I109"/>
  <c r="H109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Z106"/>
  <c r="Y106"/>
  <c r="X106"/>
  <c r="W106"/>
  <c r="V106"/>
  <c r="U106"/>
  <c r="T106"/>
  <c r="S106"/>
  <c r="R106"/>
  <c r="Q106"/>
  <c r="P106"/>
  <c r="O106"/>
  <c r="N106"/>
  <c r="M106"/>
  <c r="L106"/>
  <c r="J106"/>
  <c r="I106"/>
  <c r="H106"/>
  <c r="Z105"/>
  <c r="Y105"/>
  <c r="X105"/>
  <c r="W105"/>
  <c r="V105"/>
  <c r="U105"/>
  <c r="T105"/>
  <c r="S105"/>
  <c r="R105"/>
  <c r="Q105"/>
  <c r="P105"/>
  <c r="O105"/>
  <c r="N105"/>
  <c r="M105"/>
  <c r="L105"/>
  <c r="I105"/>
  <c r="Z104"/>
  <c r="Y104"/>
  <c r="X104"/>
  <c r="W104"/>
  <c r="V104"/>
  <c r="U104"/>
  <c r="T104"/>
  <c r="S104"/>
  <c r="R104"/>
  <c r="Q104"/>
  <c r="P104"/>
  <c r="O104"/>
  <c r="N104"/>
  <c r="M104"/>
  <c r="L104"/>
  <c r="I104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AG81" s="1"/>
  <c r="Z80"/>
  <c r="Y80"/>
  <c r="X80"/>
  <c r="W80"/>
  <c r="V80"/>
  <c r="U80"/>
  <c r="T80"/>
  <c r="S80"/>
  <c r="AB80" s="1"/>
  <c r="R80"/>
  <c r="Q80"/>
  <c r="P80"/>
  <c r="O80"/>
  <c r="N80"/>
  <c r="M80"/>
  <c r="L80"/>
  <c r="K80"/>
  <c r="AD80" s="1"/>
  <c r="J80"/>
  <c r="I80"/>
  <c r="H80"/>
  <c r="Z79"/>
  <c r="AC79" s="1"/>
  <c r="Y79"/>
  <c r="X79"/>
  <c r="W79"/>
  <c r="V79"/>
  <c r="U79"/>
  <c r="T79"/>
  <c r="S79"/>
  <c r="R79"/>
  <c r="Q79"/>
  <c r="P79"/>
  <c r="O79"/>
  <c r="N79"/>
  <c r="M79"/>
  <c r="L79"/>
  <c r="K79"/>
  <c r="J79"/>
  <c r="AE79" s="1"/>
  <c r="I79"/>
  <c r="H79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AF78" s="1"/>
  <c r="H78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AG77" s="1"/>
  <c r="Z76"/>
  <c r="Y76"/>
  <c r="X76"/>
  <c r="W76"/>
  <c r="V76"/>
  <c r="U76"/>
  <c r="T76"/>
  <c r="S76"/>
  <c r="AB76" s="1"/>
  <c r="R76"/>
  <c r="Q76"/>
  <c r="P76"/>
  <c r="O76"/>
  <c r="N76"/>
  <c r="M76"/>
  <c r="L76"/>
  <c r="K76"/>
  <c r="J76"/>
  <c r="I76"/>
  <c r="H76"/>
  <c r="Z75"/>
  <c r="AC75" s="1"/>
  <c r="Y75"/>
  <c r="X75"/>
  <c r="W75"/>
  <c r="V75"/>
  <c r="U75"/>
  <c r="T75"/>
  <c r="S75"/>
  <c r="R75"/>
  <c r="Q75"/>
  <c r="P75"/>
  <c r="O75"/>
  <c r="N75"/>
  <c r="M75"/>
  <c r="L75"/>
  <c r="K75"/>
  <c r="J75"/>
  <c r="AE75" s="1"/>
  <c r="I75"/>
  <c r="H75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AG73" s="1"/>
  <c r="Z72"/>
  <c r="Y72"/>
  <c r="X72"/>
  <c r="W72"/>
  <c r="V72"/>
  <c r="U72"/>
  <c r="T72"/>
  <c r="S72"/>
  <c r="AB72" s="1"/>
  <c r="R72"/>
  <c r="Q72"/>
  <c r="P72"/>
  <c r="O72"/>
  <c r="N72"/>
  <c r="M72"/>
  <c r="L72"/>
  <c r="K72"/>
  <c r="J72"/>
  <c r="I72"/>
  <c r="H72"/>
  <c r="Z71"/>
  <c r="AC71" s="1"/>
  <c r="Y71"/>
  <c r="X71"/>
  <c r="W71"/>
  <c r="V71"/>
  <c r="U71"/>
  <c r="T71"/>
  <c r="S71"/>
  <c r="R71"/>
  <c r="Q71"/>
  <c r="P71"/>
  <c r="O71"/>
  <c r="N71"/>
  <c r="M71"/>
  <c r="L71"/>
  <c r="K71"/>
  <c r="J71"/>
  <c r="AE71" s="1"/>
  <c r="I71"/>
  <c r="H71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AG69" s="1"/>
  <c r="Z68"/>
  <c r="Y68"/>
  <c r="X68"/>
  <c r="W68"/>
  <c r="V68"/>
  <c r="U68"/>
  <c r="T68"/>
  <c r="S68"/>
  <c r="AB68" s="1"/>
  <c r="R68"/>
  <c r="Q68"/>
  <c r="P68"/>
  <c r="O68"/>
  <c r="N68"/>
  <c r="M68"/>
  <c r="L68"/>
  <c r="K68"/>
  <c r="J68"/>
  <c r="I68"/>
  <c r="H68"/>
  <c r="Z67"/>
  <c r="AC67" s="1"/>
  <c r="Y67"/>
  <c r="X67"/>
  <c r="W67"/>
  <c r="V67"/>
  <c r="U67"/>
  <c r="T67"/>
  <c r="S67"/>
  <c r="R67"/>
  <c r="Q67"/>
  <c r="P67"/>
  <c r="O67"/>
  <c r="N67"/>
  <c r="M67"/>
  <c r="L67"/>
  <c r="K67"/>
  <c r="J67"/>
  <c r="AE67" s="1"/>
  <c r="I67"/>
  <c r="H67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AG65" s="1"/>
  <c r="Z64"/>
  <c r="Y64"/>
  <c r="X64"/>
  <c r="W64"/>
  <c r="V64"/>
  <c r="U64"/>
  <c r="T64"/>
  <c r="S64"/>
  <c r="AB64" s="1"/>
  <c r="R64"/>
  <c r="Q64"/>
  <c r="P64"/>
  <c r="O64"/>
  <c r="N64"/>
  <c r="M64"/>
  <c r="L64"/>
  <c r="K64"/>
  <c r="J64"/>
  <c r="I64"/>
  <c r="H64"/>
  <c r="Z63"/>
  <c r="AC63" s="1"/>
  <c r="Y63"/>
  <c r="X63"/>
  <c r="W63"/>
  <c r="V63"/>
  <c r="U63"/>
  <c r="T63"/>
  <c r="S63"/>
  <c r="R63"/>
  <c r="Q63"/>
  <c r="P63"/>
  <c r="O63"/>
  <c r="N63"/>
  <c r="M63"/>
  <c r="L63"/>
  <c r="K63"/>
  <c r="J63"/>
  <c r="AE63" s="1"/>
  <c r="I63"/>
  <c r="H63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AG61" s="1"/>
  <c r="Z60"/>
  <c r="Y60"/>
  <c r="X60"/>
  <c r="W60"/>
  <c r="V60"/>
  <c r="U60"/>
  <c r="T60"/>
  <c r="S60"/>
  <c r="AB60" s="1"/>
  <c r="R60"/>
  <c r="Q60"/>
  <c r="P60"/>
  <c r="O60"/>
  <c r="N60"/>
  <c r="M60"/>
  <c r="L60"/>
  <c r="K60"/>
  <c r="J60"/>
  <c r="I60"/>
  <c r="H60"/>
  <c r="Z59"/>
  <c r="AC59" s="1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Z56"/>
  <c r="Y56"/>
  <c r="X56"/>
  <c r="W56"/>
  <c r="V56"/>
  <c r="U56"/>
  <c r="T56"/>
  <c r="S56"/>
  <c r="AB56" s="1"/>
  <c r="R56"/>
  <c r="Q56"/>
  <c r="P56"/>
  <c r="O56"/>
  <c r="N56"/>
  <c r="M56"/>
  <c r="L56"/>
  <c r="K56"/>
  <c r="J56"/>
  <c r="I56"/>
  <c r="H56"/>
  <c r="Z55"/>
  <c r="AC55" s="1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Z54"/>
  <c r="Y54"/>
  <c r="AC54" s="1"/>
  <c r="X54"/>
  <c r="W54"/>
  <c r="V54"/>
  <c r="U54"/>
  <c r="T54"/>
  <c r="S54"/>
  <c r="R54"/>
  <c r="Q54"/>
  <c r="P54"/>
  <c r="O54"/>
  <c r="N54"/>
  <c r="M54"/>
  <c r="L54"/>
  <c r="K54"/>
  <c r="J54"/>
  <c r="I54"/>
  <c r="H54"/>
  <c r="Z53"/>
  <c r="Y53"/>
  <c r="X53"/>
  <c r="AC53" s="1"/>
  <c r="W53"/>
  <c r="V53"/>
  <c r="U53"/>
  <c r="T53"/>
  <c r="S53"/>
  <c r="R53"/>
  <c r="Q53"/>
  <c r="P53"/>
  <c r="O53"/>
  <c r="N53"/>
  <c r="M53"/>
  <c r="L53"/>
  <c r="K53"/>
  <c r="J53"/>
  <c r="I53"/>
  <c r="H53"/>
  <c r="Z52"/>
  <c r="Y52"/>
  <c r="X52"/>
  <c r="W52"/>
  <c r="AC52" s="1"/>
  <c r="V52"/>
  <c r="U52"/>
  <c r="T52"/>
  <c r="S52"/>
  <c r="AB52" s="1"/>
  <c r="R52"/>
  <c r="Q52"/>
  <c r="P52"/>
  <c r="O52"/>
  <c r="N52"/>
  <c r="M52"/>
  <c r="L52"/>
  <c r="K52"/>
  <c r="J52"/>
  <c r="I52"/>
  <c r="H52"/>
  <c r="Z51"/>
  <c r="AC51" s="1"/>
  <c r="Y51"/>
  <c r="X51"/>
  <c r="W51"/>
  <c r="V51"/>
  <c r="AB51" s="1"/>
  <c r="U51"/>
  <c r="T51"/>
  <c r="S51"/>
  <c r="R51"/>
  <c r="Q51"/>
  <c r="P51"/>
  <c r="O51"/>
  <c r="N51"/>
  <c r="M51"/>
  <c r="L51"/>
  <c r="K51"/>
  <c r="J51"/>
  <c r="I51"/>
  <c r="H51"/>
  <c r="Z50"/>
  <c r="Y50"/>
  <c r="X50"/>
  <c r="W50"/>
  <c r="V50"/>
  <c r="U50"/>
  <c r="AB50" s="1"/>
  <c r="T50"/>
  <c r="S50"/>
  <c r="R50"/>
  <c r="Q50"/>
  <c r="P50"/>
  <c r="O50"/>
  <c r="N50"/>
  <c r="M50"/>
  <c r="L50"/>
  <c r="K50"/>
  <c r="J50"/>
  <c r="I50"/>
  <c r="H50"/>
  <c r="Z49"/>
  <c r="Y49"/>
  <c r="X49"/>
  <c r="W49"/>
  <c r="V49"/>
  <c r="U49"/>
  <c r="T49"/>
  <c r="AB49" s="1"/>
  <c r="S49"/>
  <c r="R49"/>
  <c r="Q49"/>
  <c r="P49"/>
  <c r="O49"/>
  <c r="N49"/>
  <c r="M49"/>
  <c r="L49"/>
  <c r="K49"/>
  <c r="J49"/>
  <c r="I49"/>
  <c r="H49"/>
  <c r="Z48"/>
  <c r="Y48"/>
  <c r="X48"/>
  <c r="W48"/>
  <c r="V48"/>
  <c r="U48"/>
  <c r="T48"/>
  <c r="S48"/>
  <c r="AB48" s="1"/>
  <c r="R48"/>
  <c r="Q48"/>
  <c r="P48"/>
  <c r="O48"/>
  <c r="N48"/>
  <c r="M48"/>
  <c r="L48"/>
  <c r="K48"/>
  <c r="AF48" s="1"/>
  <c r="J48"/>
  <c r="I48"/>
  <c r="H48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Z44"/>
  <c r="Y44"/>
  <c r="X44"/>
  <c r="W44"/>
  <c r="V44"/>
  <c r="U44"/>
  <c r="T44"/>
  <c r="S44"/>
  <c r="AB44" s="1"/>
  <c r="R44"/>
  <c r="Q44"/>
  <c r="P44"/>
  <c r="O44"/>
  <c r="N44"/>
  <c r="M44"/>
  <c r="L44"/>
  <c r="K44"/>
  <c r="AE44" s="1"/>
  <c r="J44"/>
  <c r="I44"/>
  <c r="H44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Z41"/>
  <c r="Y41"/>
  <c r="X41"/>
  <c r="AC41" s="1"/>
  <c r="W41"/>
  <c r="V41"/>
  <c r="U41"/>
  <c r="T41"/>
  <c r="S41"/>
  <c r="R41"/>
  <c r="Q41"/>
  <c r="P41"/>
  <c r="O41"/>
  <c r="N41"/>
  <c r="M41"/>
  <c r="L41"/>
  <c r="K41"/>
  <c r="J41"/>
  <c r="I41"/>
  <c r="H41"/>
  <c r="Z40"/>
  <c r="Y40"/>
  <c r="X40"/>
  <c r="W40"/>
  <c r="V40"/>
  <c r="U40"/>
  <c r="T40"/>
  <c r="S40"/>
  <c r="AB40" s="1"/>
  <c r="R40"/>
  <c r="Q40"/>
  <c r="P40"/>
  <c r="O40"/>
  <c r="N40"/>
  <c r="M40"/>
  <c r="L40"/>
  <c r="K40"/>
  <c r="F40" s="1"/>
  <c r="J40"/>
  <c r="I40"/>
  <c r="H40"/>
  <c r="Z39"/>
  <c r="Y39"/>
  <c r="X39"/>
  <c r="W39"/>
  <c r="V39"/>
  <c r="AB39" s="1"/>
  <c r="U39"/>
  <c r="T39"/>
  <c r="S39"/>
  <c r="R39"/>
  <c r="Q39"/>
  <c r="P39"/>
  <c r="O39"/>
  <c r="N39"/>
  <c r="M39"/>
  <c r="L39"/>
  <c r="K39"/>
  <c r="J39"/>
  <c r="I39"/>
  <c r="H39"/>
  <c r="Z38"/>
  <c r="Y38"/>
  <c r="AC38" s="1"/>
  <c r="X38"/>
  <c r="W38"/>
  <c r="V38"/>
  <c r="U38"/>
  <c r="T38"/>
  <c r="S38"/>
  <c r="R38"/>
  <c r="Q38"/>
  <c r="P38"/>
  <c r="O38"/>
  <c r="N38"/>
  <c r="M38"/>
  <c r="L38"/>
  <c r="K38"/>
  <c r="J38"/>
  <c r="I38"/>
  <c r="H38"/>
  <c r="Z37"/>
  <c r="Y37"/>
  <c r="X37"/>
  <c r="AC37" s="1"/>
  <c r="W37"/>
  <c r="V37"/>
  <c r="U37"/>
  <c r="T37"/>
  <c r="AB37" s="1"/>
  <c r="S37"/>
  <c r="R37"/>
  <c r="Q37"/>
  <c r="P37"/>
  <c r="O37"/>
  <c r="N37"/>
  <c r="M37"/>
  <c r="L37"/>
  <c r="K37"/>
  <c r="J37"/>
  <c r="I37"/>
  <c r="H37"/>
  <c r="Z36"/>
  <c r="Y36"/>
  <c r="X36"/>
  <c r="W36"/>
  <c r="AC36" s="1"/>
  <c r="V36"/>
  <c r="U36"/>
  <c r="T36"/>
  <c r="S36"/>
  <c r="AB36" s="1"/>
  <c r="R36"/>
  <c r="Q36"/>
  <c r="P36"/>
  <c r="O36"/>
  <c r="N36"/>
  <c r="M36"/>
  <c r="L36"/>
  <c r="K36"/>
  <c r="J36"/>
  <c r="I36"/>
  <c r="H36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Z34"/>
  <c r="Y34"/>
  <c r="X34"/>
  <c r="W34"/>
  <c r="V34"/>
  <c r="U34"/>
  <c r="AB34" s="1"/>
  <c r="T34"/>
  <c r="S34"/>
  <c r="R34"/>
  <c r="Q34"/>
  <c r="P34"/>
  <c r="O34"/>
  <c r="N34"/>
  <c r="M34"/>
  <c r="L34"/>
  <c r="K34"/>
  <c r="J34"/>
  <c r="I34"/>
  <c r="H34"/>
  <c r="Z33"/>
  <c r="Y33"/>
  <c r="X33"/>
  <c r="W33"/>
  <c r="V33"/>
  <c r="U33"/>
  <c r="T33"/>
  <c r="AB33" s="1"/>
  <c r="S33"/>
  <c r="R33"/>
  <c r="Q33"/>
  <c r="P33"/>
  <c r="O33"/>
  <c r="N33"/>
  <c r="M33"/>
  <c r="L33"/>
  <c r="K33"/>
  <c r="J33"/>
  <c r="I33"/>
  <c r="H33"/>
  <c r="Z32"/>
  <c r="Y32"/>
  <c r="X32"/>
  <c r="W32"/>
  <c r="V32"/>
  <c r="U32"/>
  <c r="T32"/>
  <c r="S32"/>
  <c r="AB32" s="1"/>
  <c r="R32"/>
  <c r="Q32"/>
  <c r="P32"/>
  <c r="O32"/>
  <c r="N32"/>
  <c r="M32"/>
  <c r="L32"/>
  <c r="K32"/>
  <c r="AG32" s="1"/>
  <c r="J32"/>
  <c r="I32"/>
  <c r="H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Z30"/>
  <c r="Y30"/>
  <c r="AC30" s="1"/>
  <c r="X30"/>
  <c r="W30"/>
  <c r="V30"/>
  <c r="U30"/>
  <c r="T30"/>
  <c r="S30"/>
  <c r="R30"/>
  <c r="Q30"/>
  <c r="P30"/>
  <c r="O30"/>
  <c r="N30"/>
  <c r="M30"/>
  <c r="L30"/>
  <c r="K30"/>
  <c r="J30"/>
  <c r="I30"/>
  <c r="H30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Z28"/>
  <c r="Y28"/>
  <c r="X28"/>
  <c r="W28"/>
  <c r="AC28" s="1"/>
  <c r="V28"/>
  <c r="U28"/>
  <c r="T28"/>
  <c r="S28"/>
  <c r="AB28" s="1"/>
  <c r="R28"/>
  <c r="Q28"/>
  <c r="P28"/>
  <c r="O28"/>
  <c r="N28"/>
  <c r="M28"/>
  <c r="L28"/>
  <c r="K28"/>
  <c r="J28"/>
  <c r="I28"/>
  <c r="H28"/>
  <c r="Z27"/>
  <c r="Y27"/>
  <c r="X27"/>
  <c r="W27"/>
  <c r="V27"/>
  <c r="U27"/>
  <c r="T27"/>
  <c r="S27"/>
  <c r="R27"/>
  <c r="Q27"/>
  <c r="P27"/>
  <c r="O27"/>
  <c r="N27"/>
  <c r="M27"/>
  <c r="L27"/>
  <c r="K27"/>
  <c r="J27"/>
  <c r="AD27" s="1"/>
  <c r="I27"/>
  <c r="H27"/>
  <c r="Z26"/>
  <c r="Y26"/>
  <c r="X26"/>
  <c r="W26"/>
  <c r="V26"/>
  <c r="U26"/>
  <c r="AB26" s="1"/>
  <c r="T26"/>
  <c r="S26"/>
  <c r="R26"/>
  <c r="Q26"/>
  <c r="P26"/>
  <c r="O26"/>
  <c r="N26"/>
  <c r="M26"/>
  <c r="L26"/>
  <c r="K26"/>
  <c r="J26"/>
  <c r="I26"/>
  <c r="H26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Z24"/>
  <c r="Y24"/>
  <c r="X24"/>
  <c r="W24"/>
  <c r="V24"/>
  <c r="U24"/>
  <c r="T24"/>
  <c r="S24"/>
  <c r="AB24" s="1"/>
  <c r="R24"/>
  <c r="Q24"/>
  <c r="P24"/>
  <c r="O24"/>
  <c r="N24"/>
  <c r="M24"/>
  <c r="L24"/>
  <c r="K24"/>
  <c r="J24"/>
  <c r="I24"/>
  <c r="H24"/>
  <c r="Z23"/>
  <c r="Y23"/>
  <c r="X23"/>
  <c r="W23"/>
  <c r="AC23" s="1"/>
  <c r="V23"/>
  <c r="U23"/>
  <c r="T23"/>
  <c r="S23"/>
  <c r="R23"/>
  <c r="Q23"/>
  <c r="P23"/>
  <c r="O23"/>
  <c r="N23"/>
  <c r="M23"/>
  <c r="L23"/>
  <c r="K23"/>
  <c r="J23"/>
  <c r="AG23" s="1"/>
  <c r="I23"/>
  <c r="H23"/>
  <c r="Z22"/>
  <c r="Y22"/>
  <c r="X22"/>
  <c r="W22"/>
  <c r="V22"/>
  <c r="U22"/>
  <c r="T22"/>
  <c r="S22"/>
  <c r="R22"/>
  <c r="Q22"/>
  <c r="P22"/>
  <c r="O22"/>
  <c r="N22"/>
  <c r="M22"/>
  <c r="L22"/>
  <c r="K22"/>
  <c r="I22"/>
  <c r="H22"/>
  <c r="AA22" s="1"/>
  <c r="Z21"/>
  <c r="Y21"/>
  <c r="X21"/>
  <c r="W21"/>
  <c r="AC21" s="1"/>
  <c r="V21"/>
  <c r="U21"/>
  <c r="T21"/>
  <c r="S21"/>
  <c r="R21"/>
  <c r="Q21"/>
  <c r="P21"/>
  <c r="O21"/>
  <c r="N21"/>
  <c r="M21"/>
  <c r="L21"/>
  <c r="K21"/>
  <c r="J21"/>
  <c r="I21"/>
  <c r="H21"/>
  <c r="Z20"/>
  <c r="Y20"/>
  <c r="X20"/>
  <c r="W20"/>
  <c r="V20"/>
  <c r="U20"/>
  <c r="T20"/>
  <c r="S20"/>
  <c r="R20"/>
  <c r="Q20"/>
  <c r="P20"/>
  <c r="O20"/>
  <c r="N20"/>
  <c r="M20"/>
  <c r="L20"/>
  <c r="K20"/>
  <c r="J20"/>
  <c r="AE20" s="1"/>
  <c r="I20"/>
  <c r="H20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AG19" s="1"/>
  <c r="H19"/>
  <c r="Z18"/>
  <c r="Y18"/>
  <c r="X18"/>
  <c r="W18"/>
  <c r="V18"/>
  <c r="U18"/>
  <c r="T18"/>
  <c r="AB18" s="1"/>
  <c r="S18"/>
  <c r="R18"/>
  <c r="Q18"/>
  <c r="P18"/>
  <c r="O18"/>
  <c r="N18"/>
  <c r="M18"/>
  <c r="L18"/>
  <c r="K18"/>
  <c r="J18"/>
  <c r="I18"/>
  <c r="H18"/>
  <c r="Z17"/>
  <c r="Y17"/>
  <c r="X17"/>
  <c r="W17"/>
  <c r="AC17" s="1"/>
  <c r="V17"/>
  <c r="U17"/>
  <c r="T17"/>
  <c r="S17"/>
  <c r="R17"/>
  <c r="Q17"/>
  <c r="P17"/>
  <c r="O17"/>
  <c r="N17"/>
  <c r="M17"/>
  <c r="L17"/>
  <c r="K17"/>
  <c r="J17"/>
  <c r="I17"/>
  <c r="H17"/>
  <c r="Z16"/>
  <c r="Y16"/>
  <c r="X16"/>
  <c r="W16"/>
  <c r="V16"/>
  <c r="U16"/>
  <c r="T16"/>
  <c r="S16"/>
  <c r="R16"/>
  <c r="Q16"/>
  <c r="P16"/>
  <c r="O16"/>
  <c r="N16"/>
  <c r="M16"/>
  <c r="L16"/>
  <c r="K16"/>
  <c r="J16"/>
  <c r="AD16" s="1"/>
  <c r="I16"/>
  <c r="H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AG15" s="1"/>
  <c r="H15"/>
  <c r="Z14"/>
  <c r="Y14"/>
  <c r="X14"/>
  <c r="W14"/>
  <c r="V14"/>
  <c r="U14"/>
  <c r="T14"/>
  <c r="AB14" s="1"/>
  <c r="S14"/>
  <c r="R14"/>
  <c r="Q14"/>
  <c r="P14"/>
  <c r="O14"/>
  <c r="N14"/>
  <c r="M14"/>
  <c r="L14"/>
  <c r="K14"/>
  <c r="J14"/>
  <c r="I14"/>
  <c r="H14"/>
  <c r="Z13"/>
  <c r="Y13"/>
  <c r="X13"/>
  <c r="W13"/>
  <c r="AC13" s="1"/>
  <c r="V13"/>
  <c r="U13"/>
  <c r="T13"/>
  <c r="S13"/>
  <c r="R13"/>
  <c r="Q13"/>
  <c r="P13"/>
  <c r="O13"/>
  <c r="N13"/>
  <c r="M13"/>
  <c r="L13"/>
  <c r="K13"/>
  <c r="AD13" s="1"/>
  <c r="J13"/>
  <c r="I13"/>
  <c r="H13"/>
  <c r="Z12"/>
  <c r="Y12"/>
  <c r="X12"/>
  <c r="W12"/>
  <c r="AC12" s="1"/>
  <c r="V12"/>
  <c r="U12"/>
  <c r="T12"/>
  <c r="S12"/>
  <c r="R12"/>
  <c r="Q12"/>
  <c r="P12"/>
  <c r="O12"/>
  <c r="N12"/>
  <c r="M12"/>
  <c r="L12"/>
  <c r="K12"/>
  <c r="J12"/>
  <c r="AD12" s="1"/>
  <c r="I12"/>
  <c r="H12"/>
  <c r="AA12" s="1"/>
  <c r="AH12" s="1"/>
  <c r="Z11"/>
  <c r="Y11"/>
  <c r="AC11" s="1"/>
  <c r="X11"/>
  <c r="W11"/>
  <c r="V11"/>
  <c r="U11"/>
  <c r="T11"/>
  <c r="S11"/>
  <c r="AB11" s="1"/>
  <c r="R11"/>
  <c r="Q11"/>
  <c r="P11"/>
  <c r="O11"/>
  <c r="N11"/>
  <c r="M11"/>
  <c r="L11"/>
  <c r="K11"/>
  <c r="J11"/>
  <c r="I11"/>
  <c r="H11"/>
  <c r="Z10"/>
  <c r="Y10"/>
  <c r="X10"/>
  <c r="AC10" s="1"/>
  <c r="W10"/>
  <c r="V10"/>
  <c r="U10"/>
  <c r="T10"/>
  <c r="AB10" s="1"/>
  <c r="S10"/>
  <c r="R10"/>
  <c r="Q10"/>
  <c r="P10"/>
  <c r="O10"/>
  <c r="N10"/>
  <c r="M10"/>
  <c r="L10"/>
  <c r="K10"/>
  <c r="J10"/>
  <c r="I10"/>
  <c r="H10"/>
  <c r="AG10" s="1"/>
  <c r="Z9"/>
  <c r="Y9"/>
  <c r="X9"/>
  <c r="W9"/>
  <c r="AC9" s="1"/>
  <c r="V9"/>
  <c r="U9"/>
  <c r="T9"/>
  <c r="S9"/>
  <c r="AB9" s="1"/>
  <c r="R9"/>
  <c r="Q9"/>
  <c r="P9"/>
  <c r="O9"/>
  <c r="N9"/>
  <c r="M9"/>
  <c r="L9"/>
  <c r="K9"/>
  <c r="AG9" s="1"/>
  <c r="J9"/>
  <c r="I9"/>
  <c r="H9"/>
  <c r="Z8"/>
  <c r="Y8"/>
  <c r="X8"/>
  <c r="W8"/>
  <c r="V8"/>
  <c r="U8"/>
  <c r="T8"/>
  <c r="S8"/>
  <c r="R8"/>
  <c r="Q8"/>
  <c r="P8"/>
  <c r="O8"/>
  <c r="N8"/>
  <c r="M8"/>
  <c r="L8"/>
  <c r="K8"/>
  <c r="J8"/>
  <c r="AF8" s="1"/>
  <c r="I8"/>
  <c r="H8"/>
  <c r="AE8" s="1"/>
  <c r="Z7"/>
  <c r="Y7"/>
  <c r="X7"/>
  <c r="W7"/>
  <c r="V7"/>
  <c r="U7"/>
  <c r="T7"/>
  <c r="S7"/>
  <c r="R7"/>
  <c r="Q7"/>
  <c r="P7"/>
  <c r="O7"/>
  <c r="N7"/>
  <c r="M7"/>
  <c r="L7"/>
  <c r="K7"/>
  <c r="J7"/>
  <c r="I7"/>
  <c r="H7"/>
  <c r="Z6"/>
  <c r="Y6"/>
  <c r="X6"/>
  <c r="AC6" s="1"/>
  <c r="W6"/>
  <c r="V6"/>
  <c r="U6"/>
  <c r="T6"/>
  <c r="AB6" s="1"/>
  <c r="S6"/>
  <c r="R6"/>
  <c r="Q6"/>
  <c r="P6"/>
  <c r="O6"/>
  <c r="N6"/>
  <c r="M6"/>
  <c r="L6"/>
  <c r="K6"/>
  <c r="I6"/>
  <c r="H6"/>
  <c r="Z5"/>
  <c r="Y5"/>
  <c r="X5"/>
  <c r="W5"/>
  <c r="V5"/>
  <c r="U5"/>
  <c r="T5"/>
  <c r="S5"/>
  <c r="AB5" s="1"/>
  <c r="R5"/>
  <c r="Q5"/>
  <c r="P5"/>
  <c r="O5"/>
  <c r="N5"/>
  <c r="M5"/>
  <c r="L5"/>
  <c r="K5"/>
  <c r="J5"/>
  <c r="I5"/>
  <c r="H5"/>
  <c r="AF5" s="1"/>
  <c r="Z4"/>
  <c r="Y4"/>
  <c r="AC4" s="1"/>
  <c r="X4"/>
  <c r="W4"/>
  <c r="V4"/>
  <c r="U4"/>
  <c r="T4"/>
  <c r="S4"/>
  <c r="R4"/>
  <c r="Q4"/>
  <c r="P4"/>
  <c r="O4"/>
  <c r="N4"/>
  <c r="M4"/>
  <c r="L4"/>
  <c r="K4"/>
  <c r="J4"/>
  <c r="I4"/>
  <c r="H4"/>
  <c r="Z3"/>
  <c r="Y3"/>
  <c r="X3"/>
  <c r="AC3" s="1"/>
  <c r="W3"/>
  <c r="V3"/>
  <c r="U3"/>
  <c r="T3"/>
  <c r="AB3" s="1"/>
  <c r="S3"/>
  <c r="R3"/>
  <c r="Q3"/>
  <c r="P3"/>
  <c r="O3"/>
  <c r="N3"/>
  <c r="M3"/>
  <c r="L3"/>
  <c r="K3"/>
  <c r="J3"/>
  <c r="I3"/>
  <c r="H3"/>
  <c r="AG3" s="1"/>
  <c r="D10" i="2"/>
  <c r="D11"/>
  <c r="D12"/>
  <c r="C13"/>
  <c r="F13" s="1"/>
  <c r="D13"/>
  <c r="C14"/>
  <c r="D14"/>
  <c r="C15"/>
  <c r="F15" s="1"/>
  <c r="D15"/>
  <c r="C16"/>
  <c r="D16"/>
  <c r="C17"/>
  <c r="F17" s="1"/>
  <c r="D17"/>
  <c r="C18"/>
  <c r="D18"/>
  <c r="C19"/>
  <c r="F19" s="1"/>
  <c r="D19"/>
  <c r="C20"/>
  <c r="F20" s="1"/>
  <c r="D20"/>
  <c r="C21"/>
  <c r="F21" s="1"/>
  <c r="D21"/>
  <c r="C22"/>
  <c r="D22"/>
  <c r="C23"/>
  <c r="F23" s="1"/>
  <c r="D23"/>
  <c r="C24"/>
  <c r="D24"/>
  <c r="C25"/>
  <c r="F25" s="1"/>
  <c r="D25"/>
  <c r="C26"/>
  <c r="D26"/>
  <c r="C27"/>
  <c r="F27" s="1"/>
  <c r="D27"/>
  <c r="C28"/>
  <c r="F28" s="1"/>
  <c r="D28"/>
  <c r="C29"/>
  <c r="F29" s="1"/>
  <c r="D29"/>
  <c r="C30"/>
  <c r="D30"/>
  <c r="C31"/>
  <c r="F31" s="1"/>
  <c r="D31"/>
  <c r="C32"/>
  <c r="D32"/>
  <c r="C33"/>
  <c r="F33" s="1"/>
  <c r="D33"/>
  <c r="C34"/>
  <c r="D34"/>
  <c r="C35"/>
  <c r="F35" s="1"/>
  <c r="D35"/>
  <c r="C36"/>
  <c r="F36" s="1"/>
  <c r="D36"/>
  <c r="C37"/>
  <c r="F37" s="1"/>
  <c r="D37"/>
  <c r="C38"/>
  <c r="D38"/>
  <c r="C39"/>
  <c r="F39" s="1"/>
  <c r="D39"/>
  <c r="C40"/>
  <c r="D40"/>
  <c r="C41"/>
  <c r="F41" s="1"/>
  <c r="D41"/>
  <c r="C42"/>
  <c r="D42"/>
  <c r="C43"/>
  <c r="F43" s="1"/>
  <c r="D43"/>
  <c r="C44"/>
  <c r="F44" s="1"/>
  <c r="D44"/>
  <c r="C45"/>
  <c r="F45" s="1"/>
  <c r="D45"/>
  <c r="C46"/>
  <c r="D46"/>
  <c r="C47"/>
  <c r="F47" s="1"/>
  <c r="D47"/>
  <c r="C48"/>
  <c r="D48"/>
  <c r="C49"/>
  <c r="F49" s="1"/>
  <c r="D49"/>
  <c r="C50"/>
  <c r="D50"/>
  <c r="C51"/>
  <c r="F51" s="1"/>
  <c r="D51"/>
  <c r="C52"/>
  <c r="F52" s="1"/>
  <c r="D52"/>
  <c r="C53"/>
  <c r="F53" s="1"/>
  <c r="D53"/>
  <c r="C54"/>
  <c r="D54"/>
  <c r="C55"/>
  <c r="F55" s="1"/>
  <c r="D55"/>
  <c r="C56"/>
  <c r="D56"/>
  <c r="C57"/>
  <c r="F57" s="1"/>
  <c r="D57"/>
  <c r="C58"/>
  <c r="D58"/>
  <c r="C59"/>
  <c r="F59" s="1"/>
  <c r="D59"/>
  <c r="C60"/>
  <c r="F60" s="1"/>
  <c r="D60"/>
  <c r="C61"/>
  <c r="F61" s="1"/>
  <c r="D61"/>
  <c r="C62"/>
  <c r="D62"/>
  <c r="C63"/>
  <c r="F63" s="1"/>
  <c r="D63"/>
  <c r="C64"/>
  <c r="D64"/>
  <c r="C65"/>
  <c r="F65" s="1"/>
  <c r="D65"/>
  <c r="C66"/>
  <c r="D66"/>
  <c r="C67"/>
  <c r="F67" s="1"/>
  <c r="D67"/>
  <c r="C68"/>
  <c r="F68" s="1"/>
  <c r="D68"/>
  <c r="C69"/>
  <c r="F69" s="1"/>
  <c r="D69"/>
  <c r="C70"/>
  <c r="D70"/>
  <c r="C71"/>
  <c r="F71" s="1"/>
  <c r="D71"/>
  <c r="C72"/>
  <c r="D72"/>
  <c r="C73"/>
  <c r="F73" s="1"/>
  <c r="D73"/>
  <c r="C74"/>
  <c r="D74"/>
  <c r="C75"/>
  <c r="F75" s="1"/>
  <c r="D75"/>
  <c r="C76"/>
  <c r="F76" s="1"/>
  <c r="D76"/>
  <c r="C77"/>
  <c r="F77" s="1"/>
  <c r="D77"/>
  <c r="C78"/>
  <c r="D78"/>
  <c r="C79"/>
  <c r="F79" s="1"/>
  <c r="D79"/>
  <c r="C80"/>
  <c r="D80"/>
  <c r="C81"/>
  <c r="F81" s="1"/>
  <c r="D81"/>
  <c r="C82"/>
  <c r="D82"/>
  <c r="C83"/>
  <c r="F83" s="1"/>
  <c r="D83"/>
  <c r="C84"/>
  <c r="F84" s="1"/>
  <c r="D84"/>
  <c r="C85"/>
  <c r="F85" s="1"/>
  <c r="D85"/>
  <c r="C86"/>
  <c r="D86"/>
  <c r="C87"/>
  <c r="F87" s="1"/>
  <c r="D87"/>
  <c r="C88"/>
  <c r="D88"/>
  <c r="C89"/>
  <c r="F89" s="1"/>
  <c r="D89"/>
  <c r="C90"/>
  <c r="D90"/>
  <c r="C91"/>
  <c r="F91" s="1"/>
  <c r="D91"/>
  <c r="C92"/>
  <c r="F92" s="1"/>
  <c r="D92"/>
  <c r="C93"/>
  <c r="F93" s="1"/>
  <c r="D93"/>
  <c r="C94"/>
  <c r="D94"/>
  <c r="C95"/>
  <c r="F95" s="1"/>
  <c r="D95"/>
  <c r="C96"/>
  <c r="D96"/>
  <c r="C97"/>
  <c r="F97" s="1"/>
  <c r="D97"/>
  <c r="C98"/>
  <c r="D98"/>
  <c r="C99"/>
  <c r="F99" s="1"/>
  <c r="D99"/>
  <c r="C100"/>
  <c r="F100" s="1"/>
  <c r="D100"/>
  <c r="C101"/>
  <c r="F101" s="1"/>
  <c r="D101"/>
  <c r="C102"/>
  <c r="D102"/>
  <c r="C103"/>
  <c r="F103" s="1"/>
  <c r="D103"/>
  <c r="C104"/>
  <c r="D104"/>
  <c r="C105"/>
  <c r="F105" s="1"/>
  <c r="D105"/>
  <c r="C106"/>
  <c r="D106"/>
  <c r="C107"/>
  <c r="F107" s="1"/>
  <c r="D107"/>
  <c r="C108"/>
  <c r="F108" s="1"/>
  <c r="D108"/>
  <c r="C109"/>
  <c r="F109" s="1"/>
  <c r="D109"/>
  <c r="C110"/>
  <c r="D110"/>
  <c r="C111"/>
  <c r="F111" s="1"/>
  <c r="D111"/>
  <c r="C112"/>
  <c r="D112"/>
  <c r="C113"/>
  <c r="F113" s="1"/>
  <c r="D113"/>
  <c r="C114"/>
  <c r="D114"/>
  <c r="C115"/>
  <c r="F115" s="1"/>
  <c r="D115"/>
  <c r="C116"/>
  <c r="F116" s="1"/>
  <c r="D116"/>
  <c r="C117"/>
  <c r="F117" s="1"/>
  <c r="D117"/>
  <c r="C118"/>
  <c r="D118"/>
  <c r="C119"/>
  <c r="F119" s="1"/>
  <c r="D119"/>
  <c r="C120"/>
  <c r="D120"/>
  <c r="C121"/>
  <c r="F121" s="1"/>
  <c r="D121"/>
  <c r="C122"/>
  <c r="D122"/>
  <c r="C123"/>
  <c r="F123" s="1"/>
  <c r="D123"/>
  <c r="C124"/>
  <c r="F124" s="1"/>
  <c r="D124"/>
  <c r="C125"/>
  <c r="F125" s="1"/>
  <c r="D125"/>
  <c r="C126"/>
  <c r="D126"/>
  <c r="C127"/>
  <c r="F127" s="1"/>
  <c r="D127"/>
  <c r="C128"/>
  <c r="D128"/>
  <c r="C129"/>
  <c r="F129" s="1"/>
  <c r="D129"/>
  <c r="C130"/>
  <c r="D130"/>
  <c r="C131"/>
  <c r="F131" s="1"/>
  <c r="D131"/>
  <c r="C132"/>
  <c r="F132" s="1"/>
  <c r="D132"/>
  <c r="C133"/>
  <c r="F133" s="1"/>
  <c r="D133"/>
  <c r="C134"/>
  <c r="D134"/>
  <c r="C135"/>
  <c r="F135" s="1"/>
  <c r="D135"/>
  <c r="C136"/>
  <c r="D136"/>
  <c r="C137"/>
  <c r="F137" s="1"/>
  <c r="D137"/>
  <c r="C138"/>
  <c r="D138"/>
  <c r="C139"/>
  <c r="F139" s="1"/>
  <c r="D139"/>
  <c r="C140"/>
  <c r="F140" s="1"/>
  <c r="D140"/>
  <c r="C141"/>
  <c r="F141" s="1"/>
  <c r="D141"/>
  <c r="C142"/>
  <c r="D142"/>
  <c r="C143"/>
  <c r="F143" s="1"/>
  <c r="D143"/>
  <c r="C144"/>
  <c r="D144"/>
  <c r="C145"/>
  <c r="F145" s="1"/>
  <c r="D145"/>
  <c r="C146"/>
  <c r="D146"/>
  <c r="C147"/>
  <c r="F147" s="1"/>
  <c r="D147"/>
  <c r="C148"/>
  <c r="F148" s="1"/>
  <c r="D148"/>
  <c r="C149"/>
  <c r="F149" s="1"/>
  <c r="D149"/>
  <c r="C150"/>
  <c r="D150"/>
  <c r="C151"/>
  <c r="F151" s="1"/>
  <c r="D151"/>
  <c r="C152"/>
  <c r="D152"/>
  <c r="C153"/>
  <c r="F153" s="1"/>
  <c r="D153"/>
  <c r="C154"/>
  <c r="D154"/>
  <c r="C155"/>
  <c r="F155" s="1"/>
  <c r="D155"/>
  <c r="C156"/>
  <c r="F156" s="1"/>
  <c r="D156"/>
  <c r="C157"/>
  <c r="F157" s="1"/>
  <c r="D157"/>
  <c r="C158"/>
  <c r="D158"/>
  <c r="C159"/>
  <c r="F159" s="1"/>
  <c r="D159"/>
  <c r="C160"/>
  <c r="D160"/>
  <c r="C161"/>
  <c r="F161" s="1"/>
  <c r="D161"/>
  <c r="C162"/>
  <c r="D162"/>
  <c r="C163"/>
  <c r="F163" s="1"/>
  <c r="D163"/>
  <c r="C164"/>
  <c r="F164" s="1"/>
  <c r="D164"/>
  <c r="C165"/>
  <c r="F165" s="1"/>
  <c r="D165"/>
  <c r="C166"/>
  <c r="D166"/>
  <c r="C167"/>
  <c r="F167" s="1"/>
  <c r="D167"/>
  <c r="C168"/>
  <c r="F168"/>
  <c r="D168"/>
  <c r="C169"/>
  <c r="D169"/>
  <c r="C170"/>
  <c r="F170"/>
  <c r="D170"/>
  <c r="C171"/>
  <c r="D171"/>
  <c r="C172"/>
  <c r="F172" s="1"/>
  <c r="D172"/>
  <c r="C173"/>
  <c r="F173" s="1"/>
  <c r="D173"/>
  <c r="C174"/>
  <c r="F174"/>
  <c r="D174"/>
  <c r="C175"/>
  <c r="F175" s="1"/>
  <c r="D175"/>
  <c r="C176"/>
  <c r="F176"/>
  <c r="D176"/>
  <c r="C177"/>
  <c r="D177"/>
  <c r="C178"/>
  <c r="F178"/>
  <c r="D178"/>
  <c r="C179"/>
  <c r="D179"/>
  <c r="C180"/>
  <c r="F180" s="1"/>
  <c r="D180"/>
  <c r="C181"/>
  <c r="F181" s="1"/>
  <c r="D181"/>
  <c r="C182"/>
  <c r="F182"/>
  <c r="D182"/>
  <c r="C183"/>
  <c r="D183"/>
  <c r="C184"/>
  <c r="F184" s="1"/>
  <c r="D184"/>
  <c r="C185"/>
  <c r="D185"/>
  <c r="C186"/>
  <c r="F186"/>
  <c r="D186"/>
  <c r="C187"/>
  <c r="F187" s="1"/>
  <c r="D187"/>
  <c r="C188"/>
  <c r="F188" s="1"/>
  <c r="D188"/>
  <c r="C189"/>
  <c r="F189" s="1"/>
  <c r="D189"/>
  <c r="C190"/>
  <c r="F190"/>
  <c r="D190"/>
  <c r="C191"/>
  <c r="D191"/>
  <c r="C192"/>
  <c r="F192"/>
  <c r="D192"/>
  <c r="C193"/>
  <c r="D193"/>
  <c r="C194"/>
  <c r="F194" s="1"/>
  <c r="D194"/>
  <c r="C195"/>
  <c r="D195"/>
  <c r="C196"/>
  <c r="F196" s="1"/>
  <c r="D196"/>
  <c r="C197"/>
  <c r="F197" s="1"/>
  <c r="D197"/>
  <c r="C198"/>
  <c r="F198"/>
  <c r="D198"/>
  <c r="C199"/>
  <c r="F199" s="1"/>
  <c r="D199"/>
  <c r="C200"/>
  <c r="F200" s="1"/>
  <c r="D200"/>
  <c r="C201"/>
  <c r="D201"/>
  <c r="C202"/>
  <c r="F202"/>
  <c r="D202"/>
  <c r="C203"/>
  <c r="F203" s="1"/>
  <c r="D203"/>
  <c r="C204"/>
  <c r="F204" s="1"/>
  <c r="D204"/>
  <c r="G6"/>
  <c r="G5"/>
  <c r="G4"/>
  <c r="G204"/>
  <c r="G203"/>
  <c r="G202"/>
  <c r="G201"/>
  <c r="F201"/>
  <c r="G200"/>
  <c r="G199"/>
  <c r="G198"/>
  <c r="G197"/>
  <c r="G196"/>
  <c r="G195"/>
  <c r="F195"/>
  <c r="G194"/>
  <c r="G193"/>
  <c r="F193"/>
  <c r="G192"/>
  <c r="G191"/>
  <c r="F191"/>
  <c r="G190"/>
  <c r="G189"/>
  <c r="G188"/>
  <c r="G187"/>
  <c r="G186"/>
  <c r="G185"/>
  <c r="F185"/>
  <c r="G184"/>
  <c r="G183"/>
  <c r="F183"/>
  <c r="G182"/>
  <c r="G181"/>
  <c r="G180"/>
  <c r="G179"/>
  <c r="F179"/>
  <c r="G178"/>
  <c r="G177"/>
  <c r="F177"/>
  <c r="G176"/>
  <c r="G175"/>
  <c r="G174"/>
  <c r="G173"/>
  <c r="G172"/>
  <c r="G171"/>
  <c r="F171"/>
  <c r="G170"/>
  <c r="G169"/>
  <c r="F169"/>
  <c r="G168"/>
  <c r="G167"/>
  <c r="G166"/>
  <c r="F166"/>
  <c r="G165"/>
  <c r="G164"/>
  <c r="G163"/>
  <c r="G162"/>
  <c r="F162"/>
  <c r="G161"/>
  <c r="G160"/>
  <c r="F160"/>
  <c r="G159"/>
  <c r="G158"/>
  <c r="F158"/>
  <c r="G157"/>
  <c r="G156"/>
  <c r="G155"/>
  <c r="G154"/>
  <c r="F154"/>
  <c r="G153"/>
  <c r="G152"/>
  <c r="F152"/>
  <c r="G151"/>
  <c r="G150"/>
  <c r="F150"/>
  <c r="G149"/>
  <c r="G148"/>
  <c r="G147"/>
  <c r="G146"/>
  <c r="F146"/>
  <c r="G145"/>
  <c r="G144"/>
  <c r="F144"/>
  <c r="G143"/>
  <c r="G142"/>
  <c r="F142"/>
  <c r="G141"/>
  <c r="G140"/>
  <c r="G139"/>
  <c r="G138"/>
  <c r="F138"/>
  <c r="G137"/>
  <c r="G136"/>
  <c r="F136"/>
  <c r="G135"/>
  <c r="G134"/>
  <c r="F134"/>
  <c r="G133"/>
  <c r="G132"/>
  <c r="G131"/>
  <c r="G130"/>
  <c r="F130"/>
  <c r="G129"/>
  <c r="G128"/>
  <c r="F128"/>
  <c r="G127"/>
  <c r="G126"/>
  <c r="F126"/>
  <c r="G125"/>
  <c r="G124"/>
  <c r="G123"/>
  <c r="G122"/>
  <c r="F122"/>
  <c r="G121"/>
  <c r="G120"/>
  <c r="F120"/>
  <c r="G119"/>
  <c r="G118"/>
  <c r="F118"/>
  <c r="G117"/>
  <c r="G116"/>
  <c r="G115"/>
  <c r="G114"/>
  <c r="F114"/>
  <c r="G113"/>
  <c r="G112"/>
  <c r="F112"/>
  <c r="G111"/>
  <c r="G110"/>
  <c r="F110"/>
  <c r="G109"/>
  <c r="G108"/>
  <c r="G107"/>
  <c r="G106"/>
  <c r="F106"/>
  <c r="G105"/>
  <c r="G104"/>
  <c r="F104"/>
  <c r="G103"/>
  <c r="G102"/>
  <c r="F102"/>
  <c r="G101"/>
  <c r="G100"/>
  <c r="G99"/>
  <c r="G98"/>
  <c r="F98"/>
  <c r="G97"/>
  <c r="G96"/>
  <c r="F96"/>
  <c r="G95"/>
  <c r="G94"/>
  <c r="F94"/>
  <c r="G93"/>
  <c r="G92"/>
  <c r="G91"/>
  <c r="G90"/>
  <c r="F90"/>
  <c r="G89"/>
  <c r="G88"/>
  <c r="F88"/>
  <c r="G87"/>
  <c r="G86"/>
  <c r="F86"/>
  <c r="G85"/>
  <c r="G84"/>
  <c r="G83"/>
  <c r="G82"/>
  <c r="F82"/>
  <c r="G81"/>
  <c r="G80"/>
  <c r="F80"/>
  <c r="G79"/>
  <c r="G78"/>
  <c r="F78"/>
  <c r="G77"/>
  <c r="G76"/>
  <c r="G75"/>
  <c r="G74"/>
  <c r="F74"/>
  <c r="G73"/>
  <c r="G72"/>
  <c r="F72"/>
  <c r="G71"/>
  <c r="G70"/>
  <c r="F70"/>
  <c r="G69"/>
  <c r="G68"/>
  <c r="G67"/>
  <c r="G66"/>
  <c r="F66"/>
  <c r="G65"/>
  <c r="G64"/>
  <c r="F64"/>
  <c r="G63"/>
  <c r="G62"/>
  <c r="F62"/>
  <c r="G61"/>
  <c r="G60"/>
  <c r="G59"/>
  <c r="G58"/>
  <c r="F58"/>
  <c r="G57"/>
  <c r="G56"/>
  <c r="F56"/>
  <c r="G55"/>
  <c r="G54"/>
  <c r="F54"/>
  <c r="G53"/>
  <c r="G52"/>
  <c r="G51"/>
  <c r="G50"/>
  <c r="F50"/>
  <c r="G49"/>
  <c r="G48"/>
  <c r="F48"/>
  <c r="G47"/>
  <c r="G46"/>
  <c r="F46"/>
  <c r="G45"/>
  <c r="G44"/>
  <c r="G43"/>
  <c r="G42"/>
  <c r="F42"/>
  <c r="G41"/>
  <c r="G40"/>
  <c r="F40"/>
  <c r="G39"/>
  <c r="G38"/>
  <c r="F38"/>
  <c r="G37"/>
  <c r="G36"/>
  <c r="G35"/>
  <c r="G34"/>
  <c r="F34"/>
  <c r="G33"/>
  <c r="G32"/>
  <c r="F32"/>
  <c r="G31"/>
  <c r="G30"/>
  <c r="F30"/>
  <c r="G29"/>
  <c r="G28"/>
  <c r="G27"/>
  <c r="G26"/>
  <c r="F26"/>
  <c r="G25"/>
  <c r="G24"/>
  <c r="F24"/>
  <c r="G23"/>
  <c r="G22"/>
  <c r="F22"/>
  <c r="G21"/>
  <c r="G20"/>
  <c r="G19"/>
  <c r="G18"/>
  <c r="F18"/>
  <c r="G17"/>
  <c r="G16"/>
  <c r="F16"/>
  <c r="G15"/>
  <c r="G14"/>
  <c r="F14"/>
  <c r="G13"/>
  <c r="G12"/>
  <c r="G11"/>
  <c r="G10"/>
  <c r="G8"/>
  <c r="G7"/>
  <c r="AD203" i="3"/>
  <c r="AE203"/>
  <c r="AF203"/>
  <c r="AG203"/>
  <c r="AA203"/>
  <c r="AB203"/>
  <c r="AC203"/>
  <c r="F203"/>
  <c r="AD202"/>
  <c r="AE202"/>
  <c r="AF202"/>
  <c r="AG202"/>
  <c r="AA202"/>
  <c r="AB202"/>
  <c r="AH202" s="1"/>
  <c r="AI202" s="1"/>
  <c r="B202" s="1"/>
  <c r="AC202"/>
  <c r="F202"/>
  <c r="AD201"/>
  <c r="AE201"/>
  <c r="AF201"/>
  <c r="AG201"/>
  <c r="AA201"/>
  <c r="AB201"/>
  <c r="AC201"/>
  <c r="F201"/>
  <c r="AD200"/>
  <c r="AE200"/>
  <c r="AF200"/>
  <c r="AG200"/>
  <c r="AA200"/>
  <c r="AB200"/>
  <c r="AC200"/>
  <c r="F200"/>
  <c r="AD199"/>
  <c r="AE199"/>
  <c r="AF199"/>
  <c r="AG199"/>
  <c r="AA199"/>
  <c r="AB199"/>
  <c r="AC199"/>
  <c r="F199"/>
  <c r="AD198"/>
  <c r="AE198"/>
  <c r="AF198"/>
  <c r="AG198"/>
  <c r="AA198"/>
  <c r="AH198" s="1"/>
  <c r="AI198" s="1"/>
  <c r="B198" s="1"/>
  <c r="AB198"/>
  <c r="AC198"/>
  <c r="F198"/>
  <c r="AD197"/>
  <c r="AE197"/>
  <c r="AF197"/>
  <c r="AG197"/>
  <c r="AA197"/>
  <c r="AB197"/>
  <c r="AH197" s="1"/>
  <c r="AI197" s="1"/>
  <c r="B197" s="1"/>
  <c r="AC197"/>
  <c r="F197"/>
  <c r="AD196"/>
  <c r="AE196"/>
  <c r="AF196"/>
  <c r="AG196"/>
  <c r="AA196"/>
  <c r="AB196"/>
  <c r="AH196" s="1"/>
  <c r="AI196" s="1"/>
  <c r="B196" s="1"/>
  <c r="AC196"/>
  <c r="F196"/>
  <c r="AD195"/>
  <c r="AE195"/>
  <c r="AF195"/>
  <c r="AG195"/>
  <c r="AA195"/>
  <c r="AB195"/>
  <c r="AC195"/>
  <c r="F195"/>
  <c r="AD194"/>
  <c r="AE194"/>
  <c r="AF194"/>
  <c r="AG194"/>
  <c r="AA194"/>
  <c r="AH194" s="1"/>
  <c r="AI194" s="1"/>
  <c r="B194" s="1"/>
  <c r="AB194"/>
  <c r="AC194"/>
  <c r="F194"/>
  <c r="AD193"/>
  <c r="AE193"/>
  <c r="AF193"/>
  <c r="AG193"/>
  <c r="AA193"/>
  <c r="AH193"/>
  <c r="AI193" s="1"/>
  <c r="B193" s="1"/>
  <c r="AB193"/>
  <c r="AC193"/>
  <c r="F193"/>
  <c r="AD192"/>
  <c r="AE192"/>
  <c r="AF192"/>
  <c r="AG192"/>
  <c r="AA192"/>
  <c r="AB192"/>
  <c r="AC192"/>
  <c r="AH192"/>
  <c r="AI192" s="1"/>
  <c r="B192" s="1"/>
  <c r="F192"/>
  <c r="AD191"/>
  <c r="AE191"/>
  <c r="AF191"/>
  <c r="AG191"/>
  <c r="AA191"/>
  <c r="AH191" s="1"/>
  <c r="AI191"/>
  <c r="B191" s="1"/>
  <c r="AB191"/>
  <c r="AC191"/>
  <c r="F191"/>
  <c r="AD190"/>
  <c r="G190" s="1"/>
  <c r="AE190"/>
  <c r="AF190"/>
  <c r="AG190"/>
  <c r="AA190"/>
  <c r="AB190"/>
  <c r="AC190"/>
  <c r="AH190"/>
  <c r="AI190" s="1"/>
  <c r="B190" s="1"/>
  <c r="F190"/>
  <c r="AD189"/>
  <c r="AE189"/>
  <c r="AF189"/>
  <c r="AG189"/>
  <c r="AA189"/>
  <c r="AH189"/>
  <c r="AI189" s="1"/>
  <c r="B189" s="1"/>
  <c r="AB189"/>
  <c r="AC189"/>
  <c r="F189"/>
  <c r="AD188"/>
  <c r="AE188"/>
  <c r="AF188"/>
  <c r="AG188"/>
  <c r="AA188"/>
  <c r="AB188"/>
  <c r="AH188" s="1"/>
  <c r="AI188" s="1"/>
  <c r="B188" s="1"/>
  <c r="AC188"/>
  <c r="F188"/>
  <c r="AD187"/>
  <c r="AE187"/>
  <c r="AF187"/>
  <c r="AG187"/>
  <c r="AA187"/>
  <c r="AH187" s="1"/>
  <c r="AI187" s="1"/>
  <c r="B187" s="1"/>
  <c r="AB187"/>
  <c r="AC187"/>
  <c r="F187"/>
  <c r="AD186"/>
  <c r="AE186"/>
  <c r="G186" s="1"/>
  <c r="AF186"/>
  <c r="AG186"/>
  <c r="AA186"/>
  <c r="AB186"/>
  <c r="AC186"/>
  <c r="AH186"/>
  <c r="AI186" s="1"/>
  <c r="B186" s="1"/>
  <c r="F186"/>
  <c r="AD185"/>
  <c r="AE185"/>
  <c r="AF185"/>
  <c r="AG185"/>
  <c r="AA185"/>
  <c r="AH185" s="1"/>
  <c r="AI185" s="1"/>
  <c r="B185" s="1"/>
  <c r="AB185"/>
  <c r="AC185"/>
  <c r="F185"/>
  <c r="AD184"/>
  <c r="AE184"/>
  <c r="AF184"/>
  <c r="AG184"/>
  <c r="AA184"/>
  <c r="AB184"/>
  <c r="AC184"/>
  <c r="F184"/>
  <c r="AD183"/>
  <c r="AE183"/>
  <c r="AF183"/>
  <c r="AG183"/>
  <c r="AA183"/>
  <c r="AB183"/>
  <c r="AC183"/>
  <c r="F183"/>
  <c r="AD182"/>
  <c r="AE182"/>
  <c r="AF182"/>
  <c r="AG182"/>
  <c r="AA182"/>
  <c r="AB182"/>
  <c r="AC182"/>
  <c r="F182"/>
  <c r="AD181"/>
  <c r="AE181"/>
  <c r="AF181"/>
  <c r="AG181"/>
  <c r="AA181"/>
  <c r="AB181"/>
  <c r="AH181" s="1"/>
  <c r="AI181" s="1"/>
  <c r="B181" s="1"/>
  <c r="AC181"/>
  <c r="F181"/>
  <c r="AD180"/>
  <c r="AE180"/>
  <c r="AF180"/>
  <c r="AG180"/>
  <c r="AA180"/>
  <c r="AB180"/>
  <c r="AH180" s="1"/>
  <c r="AI180" s="1"/>
  <c r="B180" s="1"/>
  <c r="AC180"/>
  <c r="F180"/>
  <c r="AD179"/>
  <c r="AE179"/>
  <c r="AF179"/>
  <c r="AG179"/>
  <c r="AA179"/>
  <c r="AB179"/>
  <c r="AC179"/>
  <c r="F179"/>
  <c r="AD178"/>
  <c r="AE178"/>
  <c r="AF178"/>
  <c r="AG178"/>
  <c r="AA178"/>
  <c r="AH178" s="1"/>
  <c r="AI178" s="1"/>
  <c r="B178" s="1"/>
  <c r="AB178"/>
  <c r="AC178"/>
  <c r="F178"/>
  <c r="AD177"/>
  <c r="AE177"/>
  <c r="AF177"/>
  <c r="AG177"/>
  <c r="AA177"/>
  <c r="AH177"/>
  <c r="AI177"/>
  <c r="B177" s="1"/>
  <c r="AB177"/>
  <c r="AC177"/>
  <c r="F177"/>
  <c r="AD176"/>
  <c r="AE176"/>
  <c r="AF176"/>
  <c r="AG176"/>
  <c r="AA176"/>
  <c r="AB176"/>
  <c r="AC176"/>
  <c r="AH176"/>
  <c r="AI176" s="1"/>
  <c r="B176"/>
  <c r="F176"/>
  <c r="AD175"/>
  <c r="AE175"/>
  <c r="AF175"/>
  <c r="AI175" s="1"/>
  <c r="AG175"/>
  <c r="AA175"/>
  <c r="AH175" s="1"/>
  <c r="B175"/>
  <c r="AB175"/>
  <c r="AC175"/>
  <c r="F175"/>
  <c r="AD174"/>
  <c r="AE174"/>
  <c r="AF174"/>
  <c r="AG174"/>
  <c r="AA174"/>
  <c r="AH174" s="1"/>
  <c r="AI174" s="1"/>
  <c r="B174" s="1"/>
  <c r="AB174"/>
  <c r="AC174"/>
  <c r="F174"/>
  <c r="AD173"/>
  <c r="AE173"/>
  <c r="AF173"/>
  <c r="AG173"/>
  <c r="AA173"/>
  <c r="AB173"/>
  <c r="AH173" s="1"/>
  <c r="AI173" s="1"/>
  <c r="B173" s="1"/>
  <c r="AC173"/>
  <c r="F173"/>
  <c r="AD172"/>
  <c r="AE172"/>
  <c r="AF172"/>
  <c r="AG172"/>
  <c r="AA172"/>
  <c r="AB172"/>
  <c r="AH172" s="1"/>
  <c r="AI172" s="1"/>
  <c r="B172" s="1"/>
  <c r="AC172"/>
  <c r="F172"/>
  <c r="AD171"/>
  <c r="AE171"/>
  <c r="AF171"/>
  <c r="AG171"/>
  <c r="AA171"/>
  <c r="AH171" s="1"/>
  <c r="AI171" s="1"/>
  <c r="B171" s="1"/>
  <c r="AB171"/>
  <c r="AC171"/>
  <c r="F171"/>
  <c r="AD170"/>
  <c r="AE170"/>
  <c r="AF170"/>
  <c r="AG170"/>
  <c r="AA170"/>
  <c r="AB170"/>
  <c r="AC170"/>
  <c r="AH170"/>
  <c r="AI170" s="1"/>
  <c r="B170" s="1"/>
  <c r="F170"/>
  <c r="AD169"/>
  <c r="AE169"/>
  <c r="AF169"/>
  <c r="AG169"/>
  <c r="AA169"/>
  <c r="AB169"/>
  <c r="AC169"/>
  <c r="F169"/>
  <c r="AD168"/>
  <c r="AE168"/>
  <c r="G168" s="1"/>
  <c r="AF168"/>
  <c r="AG168"/>
  <c r="AA168"/>
  <c r="AB168"/>
  <c r="AH168" s="1"/>
  <c r="AI168" s="1"/>
  <c r="B168" s="1"/>
  <c r="AC168"/>
  <c r="F168"/>
  <c r="AD167"/>
  <c r="AE167"/>
  <c r="AF167"/>
  <c r="AG167"/>
  <c r="AA167"/>
  <c r="AH167" s="1"/>
  <c r="AB167"/>
  <c r="AC167"/>
  <c r="F167"/>
  <c r="AD166"/>
  <c r="AE166"/>
  <c r="AF166"/>
  <c r="AG166"/>
  <c r="AA166"/>
  <c r="AB166"/>
  <c r="AC166"/>
  <c r="F166"/>
  <c r="AD165"/>
  <c r="AE165"/>
  <c r="G165" s="1"/>
  <c r="AF165"/>
  <c r="AG165"/>
  <c r="AA165"/>
  <c r="AH165"/>
  <c r="AI165" s="1"/>
  <c r="B165" s="1"/>
  <c r="AB165"/>
  <c r="AC165"/>
  <c r="F165"/>
  <c r="AD164"/>
  <c r="AE164"/>
  <c r="AF164"/>
  <c r="AG164"/>
  <c r="AA164"/>
  <c r="AB164"/>
  <c r="AC164"/>
  <c r="AH164"/>
  <c r="AI164" s="1"/>
  <c r="B164" s="1"/>
  <c r="F164"/>
  <c r="AD163"/>
  <c r="AE163"/>
  <c r="AF163"/>
  <c r="AG163"/>
  <c r="AA163"/>
  <c r="AB163"/>
  <c r="AC163"/>
  <c r="F163"/>
  <c r="AD162"/>
  <c r="AE162"/>
  <c r="G162" s="1"/>
  <c r="AF162"/>
  <c r="AG162"/>
  <c r="AA162"/>
  <c r="AB162"/>
  <c r="AC162"/>
  <c r="AH162"/>
  <c r="AI162" s="1"/>
  <c r="B162" s="1"/>
  <c r="F162"/>
  <c r="AD161"/>
  <c r="AE161"/>
  <c r="AF161"/>
  <c r="AG161"/>
  <c r="AA161"/>
  <c r="AH161" s="1"/>
  <c r="AI161" s="1"/>
  <c r="B161" s="1"/>
  <c r="AB161"/>
  <c r="AC161"/>
  <c r="F161"/>
  <c r="AD160"/>
  <c r="AE160"/>
  <c r="AF160"/>
  <c r="AG160"/>
  <c r="AA160"/>
  <c r="AB160"/>
  <c r="AC160"/>
  <c r="AH160" s="1"/>
  <c r="AI160" s="1"/>
  <c r="B160" s="1"/>
  <c r="F160"/>
  <c r="AD159"/>
  <c r="AE159"/>
  <c r="AF159"/>
  <c r="AG159"/>
  <c r="AA159"/>
  <c r="AH159" s="1"/>
  <c r="AI159" s="1"/>
  <c r="B159" s="1"/>
  <c r="AB159"/>
  <c r="AC159"/>
  <c r="F159"/>
  <c r="AD158"/>
  <c r="AE158"/>
  <c r="AF158"/>
  <c r="AG158"/>
  <c r="AA158"/>
  <c r="AH158" s="1"/>
  <c r="AI158" s="1"/>
  <c r="B158" s="1"/>
  <c r="AB158"/>
  <c r="AC158"/>
  <c r="F158"/>
  <c r="AD157"/>
  <c r="AE157"/>
  <c r="AF157"/>
  <c r="AG157"/>
  <c r="AA157"/>
  <c r="AB157"/>
  <c r="AC157"/>
  <c r="F157"/>
  <c r="AD156"/>
  <c r="AE156"/>
  <c r="AF156"/>
  <c r="AG156"/>
  <c r="AA156"/>
  <c r="AB156"/>
  <c r="AC156"/>
  <c r="AH156" s="1"/>
  <c r="AI156" s="1"/>
  <c r="B156" s="1"/>
  <c r="F156"/>
  <c r="AD155"/>
  <c r="AE155"/>
  <c r="AF155"/>
  <c r="AG155"/>
  <c r="AA155"/>
  <c r="AB155"/>
  <c r="AC155"/>
  <c r="F155"/>
  <c r="AD154"/>
  <c r="AE154"/>
  <c r="AF154"/>
  <c r="AG154"/>
  <c r="AA154"/>
  <c r="AB154"/>
  <c r="AH154" s="1"/>
  <c r="AI154" s="1"/>
  <c r="B154" s="1"/>
  <c r="AC154"/>
  <c r="F154"/>
  <c r="AD153"/>
  <c r="AE153"/>
  <c r="AF153"/>
  <c r="AG153"/>
  <c r="AA153"/>
  <c r="AB153"/>
  <c r="AC153"/>
  <c r="F153"/>
  <c r="AD152"/>
  <c r="AE152"/>
  <c r="AF152"/>
  <c r="AG152"/>
  <c r="AA152"/>
  <c r="AB152"/>
  <c r="AH152" s="1"/>
  <c r="AI152" s="1"/>
  <c r="B152" s="1"/>
  <c r="AC152"/>
  <c r="F152"/>
  <c r="AD151"/>
  <c r="AE151"/>
  <c r="AF151"/>
  <c r="AG151"/>
  <c r="AA151"/>
  <c r="AH151" s="1"/>
  <c r="AI151" s="1"/>
  <c r="B151" s="1"/>
  <c r="AB151"/>
  <c r="AC151"/>
  <c r="F151"/>
  <c r="AD150"/>
  <c r="G150" s="1"/>
  <c r="AE150"/>
  <c r="AF150"/>
  <c r="AG150"/>
  <c r="AA150"/>
  <c r="AH150" s="1"/>
  <c r="AB150"/>
  <c r="AC150"/>
  <c r="AI150"/>
  <c r="B150" s="1"/>
  <c r="F150"/>
  <c r="AD149"/>
  <c r="AE149"/>
  <c r="AF149"/>
  <c r="AG149"/>
  <c r="AA149"/>
  <c r="AH149"/>
  <c r="AI149" s="1"/>
  <c r="B149" s="1"/>
  <c r="AB149"/>
  <c r="AC149"/>
  <c r="F149"/>
  <c r="AD148"/>
  <c r="AE148"/>
  <c r="AF148"/>
  <c r="AG148"/>
  <c r="AA148"/>
  <c r="AB148"/>
  <c r="AC148"/>
  <c r="AH148"/>
  <c r="AI148" s="1"/>
  <c r="B148" s="1"/>
  <c r="F148"/>
  <c r="AD147"/>
  <c r="AE147"/>
  <c r="AF147"/>
  <c r="AG147"/>
  <c r="AA147"/>
  <c r="AB147"/>
  <c r="AC147"/>
  <c r="F147"/>
  <c r="AD146"/>
  <c r="G146" s="1"/>
  <c r="AE146"/>
  <c r="AF146"/>
  <c r="AG146"/>
  <c r="AA146"/>
  <c r="AB146"/>
  <c r="AC146"/>
  <c r="AH146"/>
  <c r="AI146" s="1"/>
  <c r="B146" s="1"/>
  <c r="F146"/>
  <c r="AD145"/>
  <c r="AE145"/>
  <c r="AF145"/>
  <c r="AG145"/>
  <c r="AA145"/>
  <c r="AH145" s="1"/>
  <c r="AI145" s="1"/>
  <c r="B145" s="1"/>
  <c r="AB145"/>
  <c r="AC145"/>
  <c r="F145"/>
  <c r="AD144"/>
  <c r="AE144"/>
  <c r="AF144"/>
  <c r="AG144"/>
  <c r="AA144"/>
  <c r="AB144"/>
  <c r="AC144"/>
  <c r="AH144" s="1"/>
  <c r="AI144" s="1"/>
  <c r="B144" s="1"/>
  <c r="F144"/>
  <c r="AD143"/>
  <c r="AE143"/>
  <c r="AF143"/>
  <c r="AG143"/>
  <c r="AA143"/>
  <c r="AH143" s="1"/>
  <c r="AI143" s="1"/>
  <c r="B143" s="1"/>
  <c r="AB143"/>
  <c r="AC143"/>
  <c r="F143"/>
  <c r="AD142"/>
  <c r="AE142"/>
  <c r="AF142"/>
  <c r="AG142"/>
  <c r="G142" s="1"/>
  <c r="AA142"/>
  <c r="AB142"/>
  <c r="AC142"/>
  <c r="AH142"/>
  <c r="AI142" s="1"/>
  <c r="B142" s="1"/>
  <c r="F142"/>
  <c r="AD141"/>
  <c r="AE141"/>
  <c r="AF141"/>
  <c r="AG141"/>
  <c r="AA141"/>
  <c r="AH141" s="1"/>
  <c r="AI141" s="1"/>
  <c r="B141" s="1"/>
  <c r="AB141"/>
  <c r="AC141"/>
  <c r="F141"/>
  <c r="AD140"/>
  <c r="AE140"/>
  <c r="AF140"/>
  <c r="AG140"/>
  <c r="AA140"/>
  <c r="AB140"/>
  <c r="AC140"/>
  <c r="AH140"/>
  <c r="AI140" s="1"/>
  <c r="B140" s="1"/>
  <c r="F140"/>
  <c r="AD139"/>
  <c r="AE139"/>
  <c r="AF139"/>
  <c r="AG139"/>
  <c r="AA139"/>
  <c r="AB139"/>
  <c r="AC139"/>
  <c r="F139"/>
  <c r="AD138"/>
  <c r="AE138"/>
  <c r="AF138"/>
  <c r="AG138"/>
  <c r="AA138"/>
  <c r="AB138"/>
  <c r="AH138" s="1"/>
  <c r="AI138" s="1"/>
  <c r="B138" s="1"/>
  <c r="AC138"/>
  <c r="F138"/>
  <c r="AD137"/>
  <c r="AE137"/>
  <c r="AF137"/>
  <c r="AG137"/>
  <c r="AA137"/>
  <c r="AB137"/>
  <c r="AC137"/>
  <c r="F137"/>
  <c r="AD136"/>
  <c r="AE136"/>
  <c r="AF136"/>
  <c r="AG136"/>
  <c r="AA136"/>
  <c r="AB136"/>
  <c r="AC136"/>
  <c r="F136"/>
  <c r="AD135"/>
  <c r="AE135"/>
  <c r="AF135"/>
  <c r="AG135"/>
  <c r="AA135"/>
  <c r="AB135"/>
  <c r="AC135"/>
  <c r="F135"/>
  <c r="AD134"/>
  <c r="AE134"/>
  <c r="AF134"/>
  <c r="AG134"/>
  <c r="AA134"/>
  <c r="AH134" s="1"/>
  <c r="AI134" s="1"/>
  <c r="B134" s="1"/>
  <c r="AB134"/>
  <c r="AC134"/>
  <c r="F134"/>
  <c r="AD133"/>
  <c r="AE133"/>
  <c r="AF133"/>
  <c r="AG133"/>
  <c r="AA133"/>
  <c r="AI133"/>
  <c r="B133" s="1"/>
  <c r="AB133"/>
  <c r="AH133" s="1"/>
  <c r="AC133"/>
  <c r="F133"/>
  <c r="AD132"/>
  <c r="AE132"/>
  <c r="AF132"/>
  <c r="AG132"/>
  <c r="AA132"/>
  <c r="AB132"/>
  <c r="AH132" s="1"/>
  <c r="AI132" s="1"/>
  <c r="AC132"/>
  <c r="B132"/>
  <c r="F132"/>
  <c r="AD131"/>
  <c r="AE131"/>
  <c r="AF131"/>
  <c r="AG131"/>
  <c r="AA131"/>
  <c r="AB131"/>
  <c r="AC131"/>
  <c r="F131"/>
  <c r="AD130"/>
  <c r="AE130"/>
  <c r="AF130"/>
  <c r="AG130"/>
  <c r="AA130"/>
  <c r="AH130" s="1"/>
  <c r="AI130" s="1"/>
  <c r="B130" s="1"/>
  <c r="AB130"/>
  <c r="AC130"/>
  <c r="F130"/>
  <c r="AD129"/>
  <c r="G129" s="1"/>
  <c r="AE129"/>
  <c r="AF129"/>
  <c r="AG129"/>
  <c r="AA129"/>
  <c r="AH129"/>
  <c r="AI129" s="1"/>
  <c r="B129" s="1"/>
  <c r="AB129"/>
  <c r="AC129"/>
  <c r="F129"/>
  <c r="AD128"/>
  <c r="AE128"/>
  <c r="AF128"/>
  <c r="AG128"/>
  <c r="AA128"/>
  <c r="AB128"/>
  <c r="AC128"/>
  <c r="AH128"/>
  <c r="AI128" s="1"/>
  <c r="B128" s="1"/>
  <c r="F128"/>
  <c r="AD127"/>
  <c r="AE127"/>
  <c r="AF127"/>
  <c r="G127" s="1"/>
  <c r="AG127"/>
  <c r="AA127"/>
  <c r="AH127" s="1"/>
  <c r="AI127"/>
  <c r="B127" s="1"/>
  <c r="AB127"/>
  <c r="AC127"/>
  <c r="F127"/>
  <c r="AD126"/>
  <c r="G126" s="1"/>
  <c r="AE126"/>
  <c r="AF126"/>
  <c r="AG126"/>
  <c r="AA126"/>
  <c r="AB126"/>
  <c r="AC126"/>
  <c r="AH126"/>
  <c r="AI126" s="1"/>
  <c r="B126" s="1"/>
  <c r="F126"/>
  <c r="AD125"/>
  <c r="AF125"/>
  <c r="AG125"/>
  <c r="AA125"/>
  <c r="AB125"/>
  <c r="AC125"/>
  <c r="F125"/>
  <c r="AD124"/>
  <c r="AF124"/>
  <c r="AG124"/>
  <c r="AA124"/>
  <c r="AC124"/>
  <c r="F124"/>
  <c r="AD123"/>
  <c r="AE123"/>
  <c r="AF123"/>
  <c r="AG123"/>
  <c r="AA123"/>
  <c r="AH123"/>
  <c r="AI123"/>
  <c r="B123" s="1"/>
  <c r="AB123"/>
  <c r="AC123"/>
  <c r="F123"/>
  <c r="AD122"/>
  <c r="AE122"/>
  <c r="AF122"/>
  <c r="AG122"/>
  <c r="AA122"/>
  <c r="AB122"/>
  <c r="AC122"/>
  <c r="AH122" s="1"/>
  <c r="AI122" s="1"/>
  <c r="B122" s="1"/>
  <c r="F122"/>
  <c r="AD121"/>
  <c r="AE121"/>
  <c r="AF121"/>
  <c r="AG121"/>
  <c r="AA121"/>
  <c r="AB121"/>
  <c r="AC121"/>
  <c r="F121"/>
  <c r="AD120"/>
  <c r="AE120"/>
  <c r="AF120"/>
  <c r="AG120"/>
  <c r="AA120"/>
  <c r="AH120"/>
  <c r="AI120" s="1"/>
  <c r="B120" s="1"/>
  <c r="AB120"/>
  <c r="AC120"/>
  <c r="F120"/>
  <c r="AD119"/>
  <c r="AE119"/>
  <c r="AF119"/>
  <c r="AG119"/>
  <c r="AA119"/>
  <c r="AB119"/>
  <c r="AC119"/>
  <c r="F119"/>
  <c r="AD118"/>
  <c r="AE118"/>
  <c r="AF118"/>
  <c r="AG118"/>
  <c r="AA118"/>
  <c r="AI118"/>
  <c r="B118" s="1"/>
  <c r="AB118"/>
  <c r="AC118"/>
  <c r="AH118" s="1"/>
  <c r="F118"/>
  <c r="AD117"/>
  <c r="AE117"/>
  <c r="AF117"/>
  <c r="AG117"/>
  <c r="AA117"/>
  <c r="AH117" s="1"/>
  <c r="AB117"/>
  <c r="AC117"/>
  <c r="F117"/>
  <c r="AD116"/>
  <c r="AE116"/>
  <c r="AF116"/>
  <c r="AG116"/>
  <c r="AA116"/>
  <c r="AH116"/>
  <c r="AI116" s="1"/>
  <c r="B116"/>
  <c r="AB116"/>
  <c r="AC116"/>
  <c r="F116"/>
  <c r="AD115"/>
  <c r="AE115"/>
  <c r="AF115"/>
  <c r="AG115"/>
  <c r="AA115"/>
  <c r="AH115" s="1"/>
  <c r="AI115" s="1"/>
  <c r="B115" s="1"/>
  <c r="AB115"/>
  <c r="AC115"/>
  <c r="F115"/>
  <c r="AD114"/>
  <c r="AE114"/>
  <c r="AF114"/>
  <c r="AG114"/>
  <c r="AA114"/>
  <c r="AB114"/>
  <c r="AC114"/>
  <c r="AH114" s="1"/>
  <c r="AI114" s="1"/>
  <c r="B114" s="1"/>
  <c r="F114"/>
  <c r="AD113"/>
  <c r="AE113"/>
  <c r="AF113"/>
  <c r="AG113"/>
  <c r="AA113"/>
  <c r="AB113"/>
  <c r="AC113"/>
  <c r="F113"/>
  <c r="AD112"/>
  <c r="AE112"/>
  <c r="AF112"/>
  <c r="AG112"/>
  <c r="AA112"/>
  <c r="AB112"/>
  <c r="AC112"/>
  <c r="F112"/>
  <c r="AD111"/>
  <c r="AE111"/>
  <c r="AF111"/>
  <c r="AG111"/>
  <c r="AA111"/>
  <c r="AI111"/>
  <c r="B111" s="1"/>
  <c r="AB111"/>
  <c r="AH111" s="1"/>
  <c r="AC111"/>
  <c r="F111"/>
  <c r="AD110"/>
  <c r="AE110"/>
  <c r="AF110"/>
  <c r="AG110"/>
  <c r="AA110"/>
  <c r="AB110"/>
  <c r="AC110"/>
  <c r="F110"/>
  <c r="AD109"/>
  <c r="AE109"/>
  <c r="AF109"/>
  <c r="G109" s="1"/>
  <c r="AG109"/>
  <c r="AA109"/>
  <c r="AH109"/>
  <c r="AI109"/>
  <c r="B109" s="1"/>
  <c r="AB109"/>
  <c r="AC109"/>
  <c r="F109"/>
  <c r="AD108"/>
  <c r="AE108"/>
  <c r="AF108"/>
  <c r="AG108"/>
  <c r="AA108"/>
  <c r="AB108"/>
  <c r="AC108"/>
  <c r="F108"/>
  <c r="AD107"/>
  <c r="AE107"/>
  <c r="AF107"/>
  <c r="AG107"/>
  <c r="AA107"/>
  <c r="AB107"/>
  <c r="AH107" s="1"/>
  <c r="AI107" s="1"/>
  <c r="B107" s="1"/>
  <c r="AC107"/>
  <c r="F107"/>
  <c r="AD106"/>
  <c r="AE106"/>
  <c r="AF106"/>
  <c r="AG106"/>
  <c r="AA106"/>
  <c r="AH106"/>
  <c r="AI106" s="1"/>
  <c r="B106" s="1"/>
  <c r="AB106"/>
  <c r="AC106"/>
  <c r="F106"/>
  <c r="AD105"/>
  <c r="AE105"/>
  <c r="AF105"/>
  <c r="AG105"/>
  <c r="AA105"/>
  <c r="AB105"/>
  <c r="AC105"/>
  <c r="AH105" s="1"/>
  <c r="F105"/>
  <c r="AD104"/>
  <c r="AE104"/>
  <c r="AF104"/>
  <c r="G104" s="1"/>
  <c r="AG104"/>
  <c r="AA104"/>
  <c r="AH104" s="1"/>
  <c r="AI104"/>
  <c r="B104" s="1"/>
  <c r="AB104"/>
  <c r="AC104"/>
  <c r="F104"/>
  <c r="AD102"/>
  <c r="AE102"/>
  <c r="AF102"/>
  <c r="AG102"/>
  <c r="AA102"/>
  <c r="AB102"/>
  <c r="AC102"/>
  <c r="F102"/>
  <c r="AD101"/>
  <c r="AE101"/>
  <c r="AF101"/>
  <c r="AG101"/>
  <c r="AA101"/>
  <c r="AH101"/>
  <c r="AI101"/>
  <c r="B101" s="1"/>
  <c r="AB101"/>
  <c r="AC101"/>
  <c r="F101"/>
  <c r="AD100"/>
  <c r="AE100"/>
  <c r="AF100"/>
  <c r="AG100"/>
  <c r="AA100"/>
  <c r="AB100"/>
  <c r="AC100"/>
  <c r="AH100" s="1"/>
  <c r="AI100" s="1"/>
  <c r="B100" s="1"/>
  <c r="F100"/>
  <c r="AD99"/>
  <c r="AE99"/>
  <c r="AF99"/>
  <c r="AG99"/>
  <c r="AA99"/>
  <c r="AB99"/>
  <c r="AC99"/>
  <c r="F99"/>
  <c r="AD98"/>
  <c r="AE98"/>
  <c r="AF98"/>
  <c r="AG98"/>
  <c r="AA98"/>
  <c r="AH98"/>
  <c r="AI98" s="1"/>
  <c r="B98" s="1"/>
  <c r="AB98"/>
  <c r="AC98"/>
  <c r="F98"/>
  <c r="AD97"/>
  <c r="AE97"/>
  <c r="AF97"/>
  <c r="AG97"/>
  <c r="AA97"/>
  <c r="AH97" s="1"/>
  <c r="AI97" s="1"/>
  <c r="B97" s="1"/>
  <c r="AB97"/>
  <c r="AC97"/>
  <c r="F97"/>
  <c r="AD96"/>
  <c r="AE96"/>
  <c r="AF96"/>
  <c r="AG96"/>
  <c r="AA96"/>
  <c r="AI96"/>
  <c r="B96" s="1"/>
  <c r="AB96"/>
  <c r="AC96"/>
  <c r="AH96" s="1"/>
  <c r="F96"/>
  <c r="AD95"/>
  <c r="AE95"/>
  <c r="AF95"/>
  <c r="AG95"/>
  <c r="AA95"/>
  <c r="AH95" s="1"/>
  <c r="AB95"/>
  <c r="AC95"/>
  <c r="F95"/>
  <c r="AD94"/>
  <c r="AE94"/>
  <c r="AF94"/>
  <c r="AG94"/>
  <c r="AA94"/>
  <c r="AH94"/>
  <c r="AI94" s="1"/>
  <c r="B94"/>
  <c r="AB94"/>
  <c r="AC94"/>
  <c r="F94"/>
  <c r="AD93"/>
  <c r="AE93"/>
  <c r="AF93"/>
  <c r="AG93"/>
  <c r="AA93"/>
  <c r="AH93" s="1"/>
  <c r="AI93" s="1"/>
  <c r="B93" s="1"/>
  <c r="AB93"/>
  <c r="AC93"/>
  <c r="F93"/>
  <c r="AD92"/>
  <c r="AE92"/>
  <c r="AF92"/>
  <c r="AG92"/>
  <c r="AA92"/>
  <c r="AB92"/>
  <c r="AC92"/>
  <c r="AH92" s="1"/>
  <c r="F92"/>
  <c r="AD91"/>
  <c r="AE91"/>
  <c r="AF91"/>
  <c r="AG91"/>
  <c r="AA91"/>
  <c r="AB91"/>
  <c r="AC91"/>
  <c r="F91"/>
  <c r="AD90"/>
  <c r="AE90"/>
  <c r="AF90"/>
  <c r="AG90"/>
  <c r="AA90"/>
  <c r="AH90" s="1"/>
  <c r="AB90"/>
  <c r="AC90"/>
  <c r="F90"/>
  <c r="AD89"/>
  <c r="AE89"/>
  <c r="AF89"/>
  <c r="AG89"/>
  <c r="AA89"/>
  <c r="AI89"/>
  <c r="B89" s="1"/>
  <c r="AB89"/>
  <c r="AH89" s="1"/>
  <c r="AC89"/>
  <c r="F89"/>
  <c r="AD88"/>
  <c r="AE88"/>
  <c r="AF88"/>
  <c r="AG88"/>
  <c r="AA88"/>
  <c r="AB88"/>
  <c r="AC88"/>
  <c r="AH88" s="1"/>
  <c r="AI88" s="1"/>
  <c r="B88" s="1"/>
  <c r="F88"/>
  <c r="AD87"/>
  <c r="AE87"/>
  <c r="AF87"/>
  <c r="AI87" s="1"/>
  <c r="B87" s="1"/>
  <c r="AG87"/>
  <c r="AA87"/>
  <c r="AH87" s="1"/>
  <c r="AB87"/>
  <c r="AC87"/>
  <c r="F87"/>
  <c r="AD86"/>
  <c r="AE86"/>
  <c r="AF86"/>
  <c r="AG86"/>
  <c r="AA86"/>
  <c r="AH86" s="1"/>
  <c r="AI86" s="1"/>
  <c r="B86" s="1"/>
  <c r="AB86"/>
  <c r="AC86"/>
  <c r="F86"/>
  <c r="AD85"/>
  <c r="AE85"/>
  <c r="AF85"/>
  <c r="AG85"/>
  <c r="AA85"/>
  <c r="AH85" s="1"/>
  <c r="AI85" s="1"/>
  <c r="B85" s="1"/>
  <c r="AB85"/>
  <c r="AC85"/>
  <c r="F85"/>
  <c r="AD84"/>
  <c r="AE84"/>
  <c r="AF84"/>
  <c r="G84" s="1"/>
  <c r="AG84"/>
  <c r="AA84"/>
  <c r="AI84"/>
  <c r="B84" s="1"/>
  <c r="AB84"/>
  <c r="AC84"/>
  <c r="AH84" s="1"/>
  <c r="F84"/>
  <c r="AD83"/>
  <c r="AE83"/>
  <c r="AF83"/>
  <c r="AG83"/>
  <c r="AA83"/>
  <c r="AH83" s="1"/>
  <c r="AI83" s="1"/>
  <c r="B83" s="1"/>
  <c r="AB83"/>
  <c r="AC83"/>
  <c r="F83"/>
  <c r="AD82"/>
  <c r="AE82"/>
  <c r="AF82"/>
  <c r="AG82"/>
  <c r="AA82"/>
  <c r="AB82"/>
  <c r="AH82" s="1"/>
  <c r="AI82" s="1"/>
  <c r="B82" s="1"/>
  <c r="AC82"/>
  <c r="F82"/>
  <c r="AD81"/>
  <c r="AE81"/>
  <c r="AF81"/>
  <c r="AA81"/>
  <c r="AH81"/>
  <c r="AI81" s="1"/>
  <c r="B81" s="1"/>
  <c r="AB81"/>
  <c r="AC81"/>
  <c r="F81"/>
  <c r="AE80"/>
  <c r="AF80"/>
  <c r="AG80"/>
  <c r="AC80"/>
  <c r="F80"/>
  <c r="AD79"/>
  <c r="AF79"/>
  <c r="AG79"/>
  <c r="AA79"/>
  <c r="AB79"/>
  <c r="F79"/>
  <c r="AD78"/>
  <c r="AE78"/>
  <c r="AG78"/>
  <c r="AA78"/>
  <c r="AB78"/>
  <c r="AH78" s="1"/>
  <c r="AI78" s="1"/>
  <c r="B78" s="1"/>
  <c r="AC78"/>
  <c r="AD77"/>
  <c r="AE77"/>
  <c r="AF77"/>
  <c r="AA77"/>
  <c r="AH77" s="1"/>
  <c r="AB77"/>
  <c r="AC77"/>
  <c r="F77"/>
  <c r="AE76"/>
  <c r="AF76"/>
  <c r="AG76"/>
  <c r="AC76"/>
  <c r="F76"/>
  <c r="AD75"/>
  <c r="AF75"/>
  <c r="AG75"/>
  <c r="AA75"/>
  <c r="AH75" s="1"/>
  <c r="AI75" s="1"/>
  <c r="B75" s="1"/>
  <c r="AB75"/>
  <c r="F75"/>
  <c r="AD74"/>
  <c r="AE74"/>
  <c r="AG74"/>
  <c r="AA74"/>
  <c r="AB74"/>
  <c r="AC74"/>
  <c r="AD73"/>
  <c r="AE73"/>
  <c r="AF73"/>
  <c r="AA73"/>
  <c r="AB73"/>
  <c r="AC73"/>
  <c r="F73"/>
  <c r="AE72"/>
  <c r="AF72"/>
  <c r="AG72"/>
  <c r="AC72"/>
  <c r="F72"/>
  <c r="AD71"/>
  <c r="AF71"/>
  <c r="AG71"/>
  <c r="AA71"/>
  <c r="AB71"/>
  <c r="F71"/>
  <c r="AD70"/>
  <c r="AE70"/>
  <c r="AG70"/>
  <c r="AA70"/>
  <c r="AB70"/>
  <c r="AH70" s="1"/>
  <c r="AC70"/>
  <c r="AD69"/>
  <c r="AE69"/>
  <c r="AF69"/>
  <c r="AA69"/>
  <c r="AB69"/>
  <c r="AH69" s="1"/>
  <c r="AC69"/>
  <c r="F69"/>
  <c r="AE68"/>
  <c r="AF68"/>
  <c r="AG68"/>
  <c r="AC68"/>
  <c r="F68"/>
  <c r="AD67"/>
  <c r="AF67"/>
  <c r="AI67" s="1"/>
  <c r="B67" s="1"/>
  <c r="AG67"/>
  <c r="AA67"/>
  <c r="AH67" s="1"/>
  <c r="AB67"/>
  <c r="F67"/>
  <c r="AD66"/>
  <c r="AE66"/>
  <c r="AG66"/>
  <c r="AA66"/>
  <c r="AH66"/>
  <c r="AB66"/>
  <c r="AC66"/>
  <c r="AD65"/>
  <c r="AE65"/>
  <c r="AF65"/>
  <c r="AA65"/>
  <c r="AH65"/>
  <c r="AI65"/>
  <c r="B65" s="1"/>
  <c r="AB65"/>
  <c r="AC65"/>
  <c r="F65"/>
  <c r="AE64"/>
  <c r="AF64"/>
  <c r="AG64"/>
  <c r="AC64"/>
  <c r="F64"/>
  <c r="AD63"/>
  <c r="AF63"/>
  <c r="AG63"/>
  <c r="AA63"/>
  <c r="AB63"/>
  <c r="F63"/>
  <c r="AD62"/>
  <c r="AE62"/>
  <c r="AG62"/>
  <c r="AA62"/>
  <c r="AB62"/>
  <c r="AC62"/>
  <c r="AD61"/>
  <c r="AF61"/>
  <c r="AA61"/>
  <c r="AH61"/>
  <c r="AB61"/>
  <c r="AC61"/>
  <c r="F61"/>
  <c r="AF60"/>
  <c r="AG60"/>
  <c r="AC60"/>
  <c r="F60"/>
  <c r="AF59"/>
  <c r="AG59"/>
  <c r="AA59"/>
  <c r="AH59" s="1"/>
  <c r="AB59"/>
  <c r="F59"/>
  <c r="AE58"/>
  <c r="AG58"/>
  <c r="AA58"/>
  <c r="AB58"/>
  <c r="AC58"/>
  <c r="AE57"/>
  <c r="AF57"/>
  <c r="AA57"/>
  <c r="AH57" s="1"/>
  <c r="AB57"/>
  <c r="AC57"/>
  <c r="AE56"/>
  <c r="AF56"/>
  <c r="AG56"/>
  <c r="AC56"/>
  <c r="AD55"/>
  <c r="AF55"/>
  <c r="AG55"/>
  <c r="AB55"/>
  <c r="AD54"/>
  <c r="AE54"/>
  <c r="AG54"/>
  <c r="AB54"/>
  <c r="AD53"/>
  <c r="AE53"/>
  <c r="AF53"/>
  <c r="AB53"/>
  <c r="F53"/>
  <c r="AE52"/>
  <c r="AF52"/>
  <c r="F52"/>
  <c r="AD51"/>
  <c r="AF51"/>
  <c r="AA51"/>
  <c r="AH51" s="1"/>
  <c r="F51"/>
  <c r="AD50"/>
  <c r="AE50"/>
  <c r="AA50"/>
  <c r="AH50"/>
  <c r="AC50"/>
  <c r="AD49"/>
  <c r="AE49"/>
  <c r="AA49"/>
  <c r="AH49" s="1"/>
  <c r="AC49"/>
  <c r="F49"/>
  <c r="AE48"/>
  <c r="AG48"/>
  <c r="AC48"/>
  <c r="F48"/>
  <c r="AD47"/>
  <c r="AG47"/>
  <c r="AA47"/>
  <c r="AB47"/>
  <c r="F47"/>
  <c r="AD46"/>
  <c r="AG46"/>
  <c r="AA46"/>
  <c r="AH46" s="1"/>
  <c r="AB46"/>
  <c r="AC46"/>
  <c r="AD45"/>
  <c r="AF45"/>
  <c r="AA45"/>
  <c r="AB45"/>
  <c r="AH45" s="1"/>
  <c r="AC45"/>
  <c r="F45"/>
  <c r="AF44"/>
  <c r="AG44"/>
  <c r="AC44"/>
  <c r="F44"/>
  <c r="AF43"/>
  <c r="AG43"/>
  <c r="AA43"/>
  <c r="AB43"/>
  <c r="F43"/>
  <c r="AE42"/>
  <c r="AG42"/>
  <c r="AA42"/>
  <c r="AB42"/>
  <c r="AC42"/>
  <c r="AE41"/>
  <c r="AA41"/>
  <c r="AB41"/>
  <c r="AE40"/>
  <c r="AF40"/>
  <c r="AG40"/>
  <c r="AC40"/>
  <c r="AD39"/>
  <c r="AG39"/>
  <c r="AD38"/>
  <c r="AE38"/>
  <c r="AG38"/>
  <c r="AB38"/>
  <c r="AD37"/>
  <c r="AF37"/>
  <c r="F37"/>
  <c r="AE36"/>
  <c r="AF36"/>
  <c r="F36"/>
  <c r="AF35"/>
  <c r="AA35"/>
  <c r="F35"/>
  <c r="AD34"/>
  <c r="AE34"/>
  <c r="AC34"/>
  <c r="AE33"/>
  <c r="AA33"/>
  <c r="AH33" s="1"/>
  <c r="AC33"/>
  <c r="F33"/>
  <c r="AE32"/>
  <c r="AC32"/>
  <c r="AD31"/>
  <c r="AG31"/>
  <c r="AA31"/>
  <c r="AB31"/>
  <c r="F31"/>
  <c r="AD30"/>
  <c r="AA30"/>
  <c r="AH30"/>
  <c r="AB30"/>
  <c r="AD29"/>
  <c r="AF29"/>
  <c r="AA29"/>
  <c r="AH29" s="1"/>
  <c r="AB29"/>
  <c r="AC29"/>
  <c r="F29"/>
  <c r="AG28"/>
  <c r="F28"/>
  <c r="AF27"/>
  <c r="AG27"/>
  <c r="AB27"/>
  <c r="F27"/>
  <c r="AG26"/>
  <c r="AA26"/>
  <c r="AH26" s="1"/>
  <c r="AC26"/>
  <c r="AE25"/>
  <c r="AF25"/>
  <c r="AB25"/>
  <c r="AC25"/>
  <c r="AF24"/>
  <c r="AG24"/>
  <c r="AC24"/>
  <c r="AD23"/>
  <c r="AE23"/>
  <c r="F23"/>
  <c r="AD22"/>
  <c r="AE22"/>
  <c r="AG22"/>
  <c r="AC22"/>
  <c r="F22"/>
  <c r="AD21"/>
  <c r="AG21"/>
  <c r="AA21"/>
  <c r="AH21" s="1"/>
  <c r="AB21"/>
  <c r="F21"/>
  <c r="AD20"/>
  <c r="AG20"/>
  <c r="AA20"/>
  <c r="AB20"/>
  <c r="AC20"/>
  <c r="AD19"/>
  <c r="AF19"/>
  <c r="AA19"/>
  <c r="AB19"/>
  <c r="AC19"/>
  <c r="F19"/>
  <c r="AF18"/>
  <c r="AG18"/>
  <c r="AC18"/>
  <c r="F18"/>
  <c r="AF17"/>
  <c r="AG17"/>
  <c r="AA17"/>
  <c r="AB17"/>
  <c r="F17"/>
  <c r="AE16"/>
  <c r="AG16"/>
  <c r="AA16"/>
  <c r="AH16" s="1"/>
  <c r="AB16"/>
  <c r="AC16"/>
  <c r="AF15"/>
  <c r="AA15"/>
  <c r="AH15" s="1"/>
  <c r="AB15"/>
  <c r="AC15"/>
  <c r="AF14"/>
  <c r="AG14"/>
  <c r="AC14"/>
  <c r="AF13"/>
  <c r="AG13"/>
  <c r="AB13"/>
  <c r="AE12"/>
  <c r="AG12"/>
  <c r="AB12"/>
  <c r="AE11"/>
  <c r="AD10"/>
  <c r="AE10"/>
  <c r="F10"/>
  <c r="AE9"/>
  <c r="F9"/>
  <c r="AD8"/>
  <c r="AG8"/>
  <c r="AC8"/>
  <c r="F8"/>
  <c r="AG7"/>
  <c r="AA7"/>
  <c r="AB7"/>
  <c r="F7"/>
  <c r="AD3"/>
  <c r="AE3"/>
  <c r="AA4"/>
  <c r="AH4" s="1"/>
  <c r="AB4"/>
  <c r="AG4"/>
  <c r="AA5"/>
  <c r="AE5"/>
  <c r="AA6"/>
  <c r="AH6" s="1"/>
  <c r="AD6"/>
  <c r="AF6"/>
  <c r="F4"/>
  <c r="F5"/>
  <c r="B2" i="26"/>
  <c r="B1"/>
  <c r="G69" i="3"/>
  <c r="G86"/>
  <c r="G87"/>
  <c r="G93"/>
  <c r="G96"/>
  <c r="G101"/>
  <c r="G105"/>
  <c r="G106"/>
  <c r="G111"/>
  <c r="G117"/>
  <c r="G118"/>
  <c r="G122"/>
  <c r="G123"/>
  <c r="G78"/>
  <c r="G95"/>
  <c r="G143"/>
  <c r="G159"/>
  <c r="G187"/>
  <c r="G130"/>
  <c r="G138"/>
  <c r="G154"/>
  <c r="G158"/>
  <c r="G174"/>
  <c r="G178"/>
  <c r="G194"/>
  <c r="G202"/>
  <c r="G177"/>
  <c r="G193"/>
  <c r="G145"/>
  <c r="G149"/>
  <c r="G181"/>
  <c r="G128"/>
  <c r="G132"/>
  <c r="G144"/>
  <c r="G148"/>
  <c r="G160"/>
  <c r="G164"/>
  <c r="G176"/>
  <c r="G180"/>
  <c r="G192"/>
  <c r="G196"/>
  <c r="G167"/>
  <c r="G191"/>
  <c r="AH20" l="1"/>
  <c r="AH62"/>
  <c r="AI69"/>
  <c r="B69" s="1"/>
  <c r="G81"/>
  <c r="G82"/>
  <c r="AI90"/>
  <c r="B90" s="1"/>
  <c r="G90"/>
  <c r="G97"/>
  <c r="G98"/>
  <c r="AH112"/>
  <c r="AI112" s="1"/>
  <c r="B112" s="1"/>
  <c r="AH119"/>
  <c r="AI119" s="1"/>
  <c r="B119" s="1"/>
  <c r="G119"/>
  <c r="AI92"/>
  <c r="B92" s="1"/>
  <c r="G92"/>
  <c r="AH19"/>
  <c r="G67"/>
  <c r="G114"/>
  <c r="G134"/>
  <c r="G151"/>
  <c r="G156"/>
  <c r="G170"/>
  <c r="G189"/>
  <c r="AI77"/>
  <c r="B77" s="1"/>
  <c r="G85"/>
  <c r="AI105"/>
  <c r="B105" s="1"/>
  <c r="G140"/>
  <c r="G152"/>
  <c r="G171"/>
  <c r="G185"/>
  <c r="G188"/>
  <c r="G115"/>
  <c r="G141"/>
  <c r="AH157"/>
  <c r="AI157" s="1"/>
  <c r="B157" s="1"/>
  <c r="G157"/>
  <c r="G172"/>
  <c r="AE6"/>
  <c r="G6" s="1"/>
  <c r="F6"/>
  <c r="AD9"/>
  <c r="AA9"/>
  <c r="AH9" s="1"/>
  <c r="AD24"/>
  <c r="AA24"/>
  <c r="AH24" s="1"/>
  <c r="F24"/>
  <c r="AD28"/>
  <c r="AA28"/>
  <c r="AH28" s="1"/>
  <c r="AE28"/>
  <c r="AD32"/>
  <c r="AA32"/>
  <c r="AH32" s="1"/>
  <c r="AF32"/>
  <c r="AD36"/>
  <c r="AA36"/>
  <c r="AH36" s="1"/>
  <c r="AI36" s="1"/>
  <c r="B36" s="1"/>
  <c r="AG36"/>
  <c r="G198"/>
  <c r="AC5"/>
  <c r="AH5" s="1"/>
  <c r="AI5" s="1"/>
  <c r="B5" s="1"/>
  <c r="AB8"/>
  <c r="AE13"/>
  <c r="G13" s="1"/>
  <c r="AE17"/>
  <c r="AE21"/>
  <c r="AI21" s="1"/>
  <c r="B21" s="1"/>
  <c r="AB23"/>
  <c r="AC27"/>
  <c r="AC31"/>
  <c r="AB35"/>
  <c r="AH35" s="1"/>
  <c r="AI35" s="1"/>
  <c r="B35" s="1"/>
  <c r="AC35"/>
  <c r="AF11"/>
  <c r="F11"/>
  <c r="AD14"/>
  <c r="AA14"/>
  <c r="AH14" s="1"/>
  <c r="AD18"/>
  <c r="AA18"/>
  <c r="AH18" s="1"/>
  <c r="AG25"/>
  <c r="AD25"/>
  <c r="F25"/>
  <c r="AF26"/>
  <c r="F26"/>
  <c r="AD26"/>
  <c r="AG29"/>
  <c r="AE29"/>
  <c r="G29" s="1"/>
  <c r="AF30"/>
  <c r="F30"/>
  <c r="AE30"/>
  <c r="G30" s="1"/>
  <c r="AE31"/>
  <c r="AF31"/>
  <c r="AG33"/>
  <c r="AF33"/>
  <c r="AF34"/>
  <c r="G34" s="1"/>
  <c r="F34"/>
  <c r="AG34"/>
  <c r="AE35"/>
  <c r="AG35"/>
  <c r="AG37"/>
  <c r="AA37"/>
  <c r="AH37" s="1"/>
  <c r="AF38"/>
  <c r="F38"/>
  <c r="AA38"/>
  <c r="AH38" s="1"/>
  <c r="AI38" s="1"/>
  <c r="B38" s="1"/>
  <c r="AE39"/>
  <c r="AA39"/>
  <c r="F39"/>
  <c r="AG41"/>
  <c r="AD41"/>
  <c r="F41"/>
  <c r="AF42"/>
  <c r="F42"/>
  <c r="AD42"/>
  <c r="AE43"/>
  <c r="AD43"/>
  <c r="AG45"/>
  <c r="AE45"/>
  <c r="G45" s="1"/>
  <c r="AF46"/>
  <c r="F46"/>
  <c r="AE46"/>
  <c r="G46" s="1"/>
  <c r="AE47"/>
  <c r="AF47"/>
  <c r="AG49"/>
  <c r="AF49"/>
  <c r="AI49" s="1"/>
  <c r="B49" s="1"/>
  <c r="AF50"/>
  <c r="G50" s="1"/>
  <c r="F50"/>
  <c r="AG50"/>
  <c r="AE51"/>
  <c r="AI51" s="1"/>
  <c r="B51" s="1"/>
  <c r="AG51"/>
  <c r="AD52"/>
  <c r="AA52"/>
  <c r="AH52" s="1"/>
  <c r="AG52"/>
  <c r="AG53"/>
  <c r="G53" s="1"/>
  <c r="AA53"/>
  <c r="AH53" s="1"/>
  <c r="AI53" s="1"/>
  <c r="B53" s="1"/>
  <c r="AF54"/>
  <c r="F54"/>
  <c r="AA54"/>
  <c r="AH54" s="1"/>
  <c r="AI54" s="1"/>
  <c r="B54" s="1"/>
  <c r="AE55"/>
  <c r="AA55"/>
  <c r="AH55" s="1"/>
  <c r="AI55" s="1"/>
  <c r="B55" s="1"/>
  <c r="F55"/>
  <c r="AD56"/>
  <c r="AA56"/>
  <c r="AH56" s="1"/>
  <c r="AI56" s="1"/>
  <c r="B56" s="1"/>
  <c r="F56"/>
  <c r="AG57"/>
  <c r="AD57"/>
  <c r="G57" s="1"/>
  <c r="F57"/>
  <c r="AF58"/>
  <c r="F58"/>
  <c r="AD58"/>
  <c r="AE59"/>
  <c r="AD59"/>
  <c r="G59" s="1"/>
  <c r="AD60"/>
  <c r="AA60"/>
  <c r="AH60" s="1"/>
  <c r="AI60" s="1"/>
  <c r="B60" s="1"/>
  <c r="AE60"/>
  <c r="AH17"/>
  <c r="AH31"/>
  <c r="AI31" s="1"/>
  <c r="B31" s="1"/>
  <c r="G83"/>
  <c r="G88"/>
  <c r="AI95"/>
  <c r="B95" s="1"/>
  <c r="AH110"/>
  <c r="AI117"/>
  <c r="B117" s="1"/>
  <c r="AH137"/>
  <c r="AI137" s="1"/>
  <c r="B137" s="1"/>
  <c r="G161"/>
  <c r="AI167"/>
  <c r="B167" s="1"/>
  <c r="AH42"/>
  <c r="AI42" s="1"/>
  <c r="B42" s="1"/>
  <c r="AH102"/>
  <c r="AI102" s="1"/>
  <c r="B102" s="1"/>
  <c r="G112"/>
  <c r="AH201"/>
  <c r="AI201" s="1"/>
  <c r="B201" s="1"/>
  <c r="AD4"/>
  <c r="AE7"/>
  <c r="AG6"/>
  <c r="AE4"/>
  <c r="AF3"/>
  <c r="AD7"/>
  <c r="AF9"/>
  <c r="AF10"/>
  <c r="AG11"/>
  <c r="F13"/>
  <c r="AA13"/>
  <c r="AH13" s="1"/>
  <c r="AI13" s="1"/>
  <c r="B13" s="1"/>
  <c r="F14"/>
  <c r="F15"/>
  <c r="AD15"/>
  <c r="AD17"/>
  <c r="G17" s="1"/>
  <c r="AE18"/>
  <c r="AE19"/>
  <c r="G19" s="1"/>
  <c r="AF21"/>
  <c r="AF22"/>
  <c r="G22" s="1"/>
  <c r="AF23"/>
  <c r="G23" s="1"/>
  <c r="AE24"/>
  <c r="AA25"/>
  <c r="AH25" s="1"/>
  <c r="AI25" s="1"/>
  <c r="B25" s="1"/>
  <c r="AE26"/>
  <c r="AA27"/>
  <c r="AH27" s="1"/>
  <c r="AF28"/>
  <c r="AG30"/>
  <c r="F32"/>
  <c r="AD33"/>
  <c r="G33" s="1"/>
  <c r="AA34"/>
  <c r="AH34" s="1"/>
  <c r="AI34" s="1"/>
  <c r="B34" s="1"/>
  <c r="AD35"/>
  <c r="AE37"/>
  <c r="G37" s="1"/>
  <c r="AF39"/>
  <c r="AF41"/>
  <c r="G55"/>
  <c r="AH58"/>
  <c r="AI58" s="1"/>
  <c r="B58" s="1"/>
  <c r="AH63"/>
  <c r="AH73"/>
  <c r="G77"/>
  <c r="G94"/>
  <c r="AH99"/>
  <c r="AI99" s="1"/>
  <c r="B99" s="1"/>
  <c r="G107"/>
  <c r="G116"/>
  <c r="AH121"/>
  <c r="AI121" s="1"/>
  <c r="B121" s="1"/>
  <c r="AH139"/>
  <c r="AI139" s="1"/>
  <c r="B139" s="1"/>
  <c r="G139"/>
  <c r="AH153"/>
  <c r="AI153" s="1"/>
  <c r="B153" s="1"/>
  <c r="AH166"/>
  <c r="AI166" s="1"/>
  <c r="B166" s="1"/>
  <c r="G166"/>
  <c r="G173"/>
  <c r="G175"/>
  <c r="AH183"/>
  <c r="AH184"/>
  <c r="AI184" s="1"/>
  <c r="B184" s="1"/>
  <c r="AH203"/>
  <c r="AI203" s="1"/>
  <c r="B203" s="1"/>
  <c r="AD5"/>
  <c r="AG5"/>
  <c r="AF12"/>
  <c r="G12" s="1"/>
  <c r="F12"/>
  <c r="AF16"/>
  <c r="AI16" s="1"/>
  <c r="B16" s="1"/>
  <c r="F16"/>
  <c r="AF20"/>
  <c r="G20" s="1"/>
  <c r="F20"/>
  <c r="F3"/>
  <c r="AF4"/>
  <c r="AA3"/>
  <c r="AH3" s="1"/>
  <c r="AI3" s="1"/>
  <c r="B3" s="1"/>
  <c r="AF7"/>
  <c r="AA10"/>
  <c r="AH10" s="1"/>
  <c r="AI10" s="1"/>
  <c r="B10" s="1"/>
  <c r="AA11"/>
  <c r="AH11" s="1"/>
  <c r="AD11"/>
  <c r="G11" s="1"/>
  <c r="AE14"/>
  <c r="AE15"/>
  <c r="G38"/>
  <c r="AH41"/>
  <c r="AI41" s="1"/>
  <c r="B41" s="1"/>
  <c r="G49"/>
  <c r="G65"/>
  <c r="AH74"/>
  <c r="AH79"/>
  <c r="AH125"/>
  <c r="AH135"/>
  <c r="AH136"/>
  <c r="AI136" s="1"/>
  <c r="B136" s="1"/>
  <c r="AH155"/>
  <c r="AI155" s="1"/>
  <c r="B155" s="1"/>
  <c r="G155"/>
  <c r="AH169"/>
  <c r="AH182"/>
  <c r="AI182" s="1"/>
  <c r="B182" s="1"/>
  <c r="G182"/>
  <c r="AH199"/>
  <c r="AI199" s="1"/>
  <c r="B199" s="1"/>
  <c r="AH200"/>
  <c r="AI200" s="1"/>
  <c r="B200" s="1"/>
  <c r="AC7"/>
  <c r="AH7" s="1"/>
  <c r="AI7" s="1"/>
  <c r="B7" s="1"/>
  <c r="AA8"/>
  <c r="AH8" s="1"/>
  <c r="AI8" s="1"/>
  <c r="B8" s="1"/>
  <c r="AD40"/>
  <c r="G40" s="1"/>
  <c r="AA40"/>
  <c r="AH40" s="1"/>
  <c r="AI40" s="1"/>
  <c r="B40" s="1"/>
  <c r="AD44"/>
  <c r="AA44"/>
  <c r="AH44" s="1"/>
  <c r="AI44" s="1"/>
  <c r="B44" s="1"/>
  <c r="AC39"/>
  <c r="AC43"/>
  <c r="AH43" s="1"/>
  <c r="AI43" s="1"/>
  <c r="B43" s="1"/>
  <c r="AC47"/>
  <c r="AH47" s="1"/>
  <c r="AI47" s="1"/>
  <c r="B47" s="1"/>
  <c r="AD48"/>
  <c r="AF62"/>
  <c r="G62" s="1"/>
  <c r="F62"/>
  <c r="AD64"/>
  <c r="AA64"/>
  <c r="AH64" s="1"/>
  <c r="AI64" s="1"/>
  <c r="B64" s="1"/>
  <c r="AF66"/>
  <c r="G66" s="1"/>
  <c r="F66"/>
  <c r="AD68"/>
  <c r="AA68"/>
  <c r="AH68" s="1"/>
  <c r="AI68" s="1"/>
  <c r="B68" s="1"/>
  <c r="AF70"/>
  <c r="G70" s="1"/>
  <c r="F70"/>
  <c r="AD72"/>
  <c r="AA72"/>
  <c r="AH72" s="1"/>
  <c r="AI72" s="1"/>
  <c r="B72" s="1"/>
  <c r="AF74"/>
  <c r="G74" s="1"/>
  <c r="F74"/>
  <c r="AD76"/>
  <c r="G76" s="1"/>
  <c r="AA76"/>
  <c r="AH76" s="1"/>
  <c r="AI76" s="1"/>
  <c r="B76" s="1"/>
  <c r="AE61"/>
  <c r="AI61" s="1"/>
  <c r="B61" s="1"/>
  <c r="AH71"/>
  <c r="AI71" s="1"/>
  <c r="B71" s="1"/>
  <c r="G75"/>
  <c r="G89"/>
  <c r="AH91"/>
  <c r="G100"/>
  <c r="AH108"/>
  <c r="AI108" s="1"/>
  <c r="B108" s="1"/>
  <c r="AH113"/>
  <c r="G120"/>
  <c r="AH131"/>
  <c r="AI131" s="1"/>
  <c r="B131" s="1"/>
  <c r="G133"/>
  <c r="AH147"/>
  <c r="AI147" s="1"/>
  <c r="B147" s="1"/>
  <c r="AH163"/>
  <c r="AH179"/>
  <c r="AI179" s="1"/>
  <c r="B179" s="1"/>
  <c r="AH195"/>
  <c r="AI195" s="1"/>
  <c r="B195" s="1"/>
  <c r="G195"/>
  <c r="G197"/>
  <c r="AB22"/>
  <c r="AH22" s="1"/>
  <c r="AI22" s="1"/>
  <c r="B22" s="1"/>
  <c r="AA23"/>
  <c r="AH23" s="1"/>
  <c r="AI23" s="1"/>
  <c r="B23" s="1"/>
  <c r="AE27"/>
  <c r="G27" s="1"/>
  <c r="AB124"/>
  <c r="AH124" s="1"/>
  <c r="AA48"/>
  <c r="AH48" s="1"/>
  <c r="AI48" s="1"/>
  <c r="B48" s="1"/>
  <c r="F78"/>
  <c r="AA80"/>
  <c r="AH80" s="1"/>
  <c r="AI124" l="1"/>
  <c r="B124" s="1"/>
  <c r="G124"/>
  <c r="G72"/>
  <c r="G68"/>
  <c r="G64"/>
  <c r="G44"/>
  <c r="AI74"/>
  <c r="B74" s="1"/>
  <c r="G3"/>
  <c r="G4"/>
  <c r="AI17"/>
  <c r="B17" s="1"/>
  <c r="G58"/>
  <c r="G56"/>
  <c r="G47"/>
  <c r="G42"/>
  <c r="G41"/>
  <c r="AI37"/>
  <c r="B37" s="1"/>
  <c r="G26"/>
  <c r="G25"/>
  <c r="AI14"/>
  <c r="B14" s="1"/>
  <c r="G32"/>
  <c r="G9"/>
  <c r="G203"/>
  <c r="G131"/>
  <c r="G99"/>
  <c r="AI70"/>
  <c r="B70" s="1"/>
  <c r="AI46"/>
  <c r="B46" s="1"/>
  <c r="AI29"/>
  <c r="B29" s="1"/>
  <c r="G16"/>
  <c r="AI6"/>
  <c r="B6" s="1"/>
  <c r="G184"/>
  <c r="AI45"/>
  <c r="B45" s="1"/>
  <c r="AI20"/>
  <c r="B20" s="1"/>
  <c r="AI4"/>
  <c r="B4" s="1"/>
  <c r="AI80"/>
  <c r="B80" s="1"/>
  <c r="G80"/>
  <c r="G113"/>
  <c r="AI113"/>
  <c r="B113" s="1"/>
  <c r="AI79"/>
  <c r="B79" s="1"/>
  <c r="G79"/>
  <c r="AI63"/>
  <c r="B63" s="1"/>
  <c r="G63"/>
  <c r="G48"/>
  <c r="G5"/>
  <c r="G153"/>
  <c r="G35"/>
  <c r="G15"/>
  <c r="G7"/>
  <c r="G102"/>
  <c r="G52"/>
  <c r="AH39"/>
  <c r="AI39" s="1"/>
  <c r="B39" s="1"/>
  <c r="G18"/>
  <c r="AI32"/>
  <c r="B32" s="1"/>
  <c r="G28"/>
  <c r="AI9"/>
  <c r="B9" s="1"/>
  <c r="AI12"/>
  <c r="B12" s="1"/>
  <c r="AI50"/>
  <c r="B50" s="1"/>
  <c r="G179"/>
  <c r="AI30"/>
  <c r="B30" s="1"/>
  <c r="G136"/>
  <c r="AI19"/>
  <c r="B19" s="1"/>
  <c r="G199"/>
  <c r="AI59"/>
  <c r="B59" s="1"/>
  <c r="AI163"/>
  <c r="B163" s="1"/>
  <c r="G163"/>
  <c r="AI91"/>
  <c r="B91" s="1"/>
  <c r="G91"/>
  <c r="AI125"/>
  <c r="B125" s="1"/>
  <c r="G125"/>
  <c r="AI183"/>
  <c r="B183" s="1"/>
  <c r="G183"/>
  <c r="AI110"/>
  <c r="B110" s="1"/>
  <c r="M17" i="26" s="1"/>
  <c r="G110" i="3"/>
  <c r="AI11"/>
  <c r="B11" s="1"/>
  <c r="G71"/>
  <c r="G54"/>
  <c r="AI52"/>
  <c r="B52" s="1"/>
  <c r="G43"/>
  <c r="G31"/>
  <c r="AI18"/>
  <c r="B18" s="1"/>
  <c r="AI28"/>
  <c r="B28" s="1"/>
  <c r="G24"/>
  <c r="G61"/>
  <c r="G147"/>
  <c r="G108"/>
  <c r="AI57"/>
  <c r="B57" s="1"/>
  <c r="G200"/>
  <c r="AI33"/>
  <c r="B33" s="1"/>
  <c r="G201"/>
  <c r="AI62"/>
  <c r="B62" s="1"/>
  <c r="AI15"/>
  <c r="B15" s="1"/>
  <c r="G169"/>
  <c r="AI169"/>
  <c r="B169" s="1"/>
  <c r="AI135"/>
  <c r="B135" s="1"/>
  <c r="M27" i="26" s="1"/>
  <c r="G135" i="3"/>
  <c r="AI73"/>
  <c r="B73" s="1"/>
  <c r="G73"/>
  <c r="AI66"/>
  <c r="B66" s="1"/>
  <c r="AI27"/>
  <c r="B27" s="1"/>
  <c r="G10"/>
  <c r="G8"/>
  <c r="G60"/>
  <c r="G51"/>
  <c r="G14"/>
  <c r="G21"/>
  <c r="G36"/>
  <c r="AI24"/>
  <c r="B24" s="1"/>
  <c r="F99" i="26" s="1"/>
  <c r="G121" i="3"/>
  <c r="AI26"/>
  <c r="B26" s="1"/>
  <c r="M32" i="26"/>
  <c r="M37"/>
  <c r="M46"/>
  <c r="M110"/>
  <c r="M91"/>
  <c r="M52"/>
  <c r="M53"/>
  <c r="M26"/>
  <c r="M23"/>
  <c r="M107"/>
  <c r="M72"/>
  <c r="M45"/>
  <c r="M109"/>
  <c r="M74"/>
  <c r="M35"/>
  <c r="M99"/>
  <c r="G137" i="3"/>
  <c r="L27" i="26" l="1"/>
  <c r="I27"/>
  <c r="J27"/>
  <c r="K27"/>
  <c r="C99"/>
  <c r="D99"/>
  <c r="B99"/>
  <c r="E99"/>
  <c r="K17"/>
  <c r="L17"/>
  <c r="I17"/>
  <c r="J17"/>
  <c r="I99"/>
  <c r="J99"/>
  <c r="K99"/>
  <c r="L99"/>
  <c r="L45"/>
  <c r="I45"/>
  <c r="J45"/>
  <c r="K45"/>
  <c r="J26"/>
  <c r="K26"/>
  <c r="L26"/>
  <c r="I26"/>
  <c r="K110"/>
  <c r="L110"/>
  <c r="I110"/>
  <c r="J110"/>
  <c r="F86"/>
  <c r="F34"/>
  <c r="F31"/>
  <c r="F78"/>
  <c r="F110"/>
  <c r="F27"/>
  <c r="F54"/>
  <c r="F92"/>
  <c r="F15"/>
  <c r="F46"/>
  <c r="F84"/>
  <c r="F11"/>
  <c r="F50"/>
  <c r="F102"/>
  <c r="F12"/>
  <c r="F13"/>
  <c r="F77"/>
  <c r="F39"/>
  <c r="F103"/>
  <c r="F62"/>
  <c r="F96"/>
  <c r="F100"/>
  <c r="F57"/>
  <c r="F19"/>
  <c r="F83"/>
  <c r="M66"/>
  <c r="M43"/>
  <c r="M12"/>
  <c r="M64"/>
  <c r="M60"/>
  <c r="M77"/>
  <c r="M82"/>
  <c r="M47"/>
  <c r="M25"/>
  <c r="M98"/>
  <c r="M68"/>
  <c r="M42"/>
  <c r="M28"/>
  <c r="M89"/>
  <c r="M59"/>
  <c r="M41"/>
  <c r="M11"/>
  <c r="M19"/>
  <c r="M48"/>
  <c r="M33"/>
  <c r="M101"/>
  <c r="M83"/>
  <c r="K109"/>
  <c r="L109"/>
  <c r="I109"/>
  <c r="J109"/>
  <c r="I23"/>
  <c r="J23"/>
  <c r="K23"/>
  <c r="L23"/>
  <c r="L91"/>
  <c r="I91"/>
  <c r="J91"/>
  <c r="K91"/>
  <c r="I32"/>
  <c r="J32"/>
  <c r="K32"/>
  <c r="L32"/>
  <c r="F22"/>
  <c r="F60"/>
  <c r="F101"/>
  <c r="F14"/>
  <c r="F52"/>
  <c r="F97"/>
  <c r="F66"/>
  <c r="F28"/>
  <c r="F85"/>
  <c r="F58"/>
  <c r="F20"/>
  <c r="F81"/>
  <c r="F107"/>
  <c r="F70"/>
  <c r="F104"/>
  <c r="F108"/>
  <c r="F61"/>
  <c r="F23"/>
  <c r="F87"/>
  <c r="F30"/>
  <c r="F64"/>
  <c r="F68"/>
  <c r="F41"/>
  <c r="F105"/>
  <c r="F67"/>
  <c r="M90"/>
  <c r="M56"/>
  <c r="M84"/>
  <c r="M57"/>
  <c r="M34"/>
  <c r="M63"/>
  <c r="M80"/>
  <c r="M88"/>
  <c r="M76"/>
  <c r="M50"/>
  <c r="M40"/>
  <c r="M105"/>
  <c r="M75"/>
  <c r="M49"/>
  <c r="M15"/>
  <c r="M100"/>
  <c r="M70"/>
  <c r="M96"/>
  <c r="M29"/>
  <c r="M30"/>
  <c r="M86"/>
  <c r="J74"/>
  <c r="K74"/>
  <c r="L74"/>
  <c r="I74"/>
  <c r="L107"/>
  <c r="I107"/>
  <c r="J107"/>
  <c r="K107"/>
  <c r="I52"/>
  <c r="J52"/>
  <c r="K52"/>
  <c r="L52"/>
  <c r="J37"/>
  <c r="K37"/>
  <c r="L37"/>
  <c r="I37"/>
  <c r="F26"/>
  <c r="F18"/>
  <c r="F69"/>
  <c r="F95"/>
  <c r="F98"/>
  <c r="F65"/>
  <c r="F91"/>
  <c r="F88"/>
  <c r="F53"/>
  <c r="F79"/>
  <c r="F80"/>
  <c r="F49"/>
  <c r="F75"/>
  <c r="F38"/>
  <c r="F72"/>
  <c r="F76"/>
  <c r="F45"/>
  <c r="F109"/>
  <c r="F71"/>
  <c r="F74"/>
  <c r="F32"/>
  <c r="F36"/>
  <c r="F25"/>
  <c r="F89"/>
  <c r="F51"/>
  <c r="M51"/>
  <c r="M92"/>
  <c r="M73"/>
  <c r="M38"/>
  <c r="M106"/>
  <c r="M20"/>
  <c r="M108"/>
  <c r="M81"/>
  <c r="M22"/>
  <c r="M79"/>
  <c r="M65"/>
  <c r="M31"/>
  <c r="M104"/>
  <c r="M78"/>
  <c r="M36"/>
  <c r="M14"/>
  <c r="M95"/>
  <c r="M93"/>
  <c r="M102"/>
  <c r="M71"/>
  <c r="I35"/>
  <c r="J35"/>
  <c r="K35"/>
  <c r="L35"/>
  <c r="I72"/>
  <c r="J72"/>
  <c r="K72"/>
  <c r="L72"/>
  <c r="J53"/>
  <c r="K53"/>
  <c r="L53"/>
  <c r="I53"/>
  <c r="J46"/>
  <c r="K46"/>
  <c r="L46"/>
  <c r="I46"/>
  <c r="F56"/>
  <c r="F37"/>
  <c r="F63"/>
  <c r="F48"/>
  <c r="F33"/>
  <c r="F59"/>
  <c r="F24"/>
  <c r="F21"/>
  <c r="F47"/>
  <c r="F16"/>
  <c r="F17"/>
  <c r="F43"/>
  <c r="F106"/>
  <c r="F40"/>
  <c r="F44"/>
  <c r="F29"/>
  <c r="F93"/>
  <c r="F55"/>
  <c r="F42"/>
  <c r="F94"/>
  <c r="F82"/>
  <c r="F90"/>
  <c r="F73"/>
  <c r="F35"/>
  <c r="M24"/>
  <c r="M61"/>
  <c r="M58"/>
  <c r="M67"/>
  <c r="M13"/>
  <c r="M97"/>
  <c r="M62"/>
  <c r="M69"/>
  <c r="M39"/>
  <c r="M21"/>
  <c r="M94"/>
  <c r="M44"/>
  <c r="M18"/>
  <c r="M103"/>
  <c r="M85"/>
  <c r="M55"/>
  <c r="M54"/>
  <c r="M87"/>
  <c r="M16"/>
  <c r="G39" i="3"/>
  <c r="K85" i="26" l="1"/>
  <c r="L85"/>
  <c r="I85"/>
  <c r="J85"/>
  <c r="J62"/>
  <c r="K62"/>
  <c r="L62"/>
  <c r="I62"/>
  <c r="J58"/>
  <c r="K58"/>
  <c r="L58"/>
  <c r="I58"/>
  <c r="E73"/>
  <c r="B73"/>
  <c r="D73"/>
  <c r="C73"/>
  <c r="D42"/>
  <c r="E42"/>
  <c r="B42"/>
  <c r="C42"/>
  <c r="D44"/>
  <c r="C44"/>
  <c r="E44"/>
  <c r="B44"/>
  <c r="E17"/>
  <c r="B17"/>
  <c r="D17"/>
  <c r="C17"/>
  <c r="B24"/>
  <c r="C24"/>
  <c r="D24"/>
  <c r="E24"/>
  <c r="E63"/>
  <c r="D63"/>
  <c r="B63"/>
  <c r="C63"/>
  <c r="J102"/>
  <c r="K102"/>
  <c r="L102"/>
  <c r="I102"/>
  <c r="L36"/>
  <c r="I36"/>
  <c r="J36"/>
  <c r="K36"/>
  <c r="L65"/>
  <c r="I65"/>
  <c r="J65"/>
  <c r="K65"/>
  <c r="I108"/>
  <c r="J108"/>
  <c r="K108"/>
  <c r="L108"/>
  <c r="K73"/>
  <c r="L73"/>
  <c r="I73"/>
  <c r="J73"/>
  <c r="E89"/>
  <c r="B89"/>
  <c r="C89"/>
  <c r="D89"/>
  <c r="D74"/>
  <c r="E74"/>
  <c r="B74"/>
  <c r="C74"/>
  <c r="D76"/>
  <c r="C76"/>
  <c r="B76"/>
  <c r="E76"/>
  <c r="E49"/>
  <c r="B49"/>
  <c r="D49"/>
  <c r="C49"/>
  <c r="B88"/>
  <c r="C88"/>
  <c r="D88"/>
  <c r="E88"/>
  <c r="C95"/>
  <c r="D95"/>
  <c r="B95"/>
  <c r="E95"/>
  <c r="J86"/>
  <c r="K86"/>
  <c r="L86"/>
  <c r="I86"/>
  <c r="J70"/>
  <c r="K70"/>
  <c r="L70"/>
  <c r="I70"/>
  <c r="I75"/>
  <c r="J75"/>
  <c r="K75"/>
  <c r="L75"/>
  <c r="L76"/>
  <c r="I76"/>
  <c r="J76"/>
  <c r="K76"/>
  <c r="J34"/>
  <c r="K34"/>
  <c r="L34"/>
  <c r="I34"/>
  <c r="J90"/>
  <c r="K90"/>
  <c r="L90"/>
  <c r="I90"/>
  <c r="D68"/>
  <c r="C68"/>
  <c r="E68"/>
  <c r="B68"/>
  <c r="E23"/>
  <c r="D23"/>
  <c r="B23"/>
  <c r="C23"/>
  <c r="D70"/>
  <c r="E70"/>
  <c r="C70"/>
  <c r="B70"/>
  <c r="D58"/>
  <c r="E58"/>
  <c r="C58"/>
  <c r="B58"/>
  <c r="E97"/>
  <c r="B97"/>
  <c r="C97"/>
  <c r="D97"/>
  <c r="D60"/>
  <c r="C60"/>
  <c r="E60"/>
  <c r="B60"/>
  <c r="K33"/>
  <c r="L33"/>
  <c r="I33"/>
  <c r="J33"/>
  <c r="K41"/>
  <c r="L41"/>
  <c r="I41"/>
  <c r="J41"/>
  <c r="I42"/>
  <c r="J42"/>
  <c r="K42"/>
  <c r="L42"/>
  <c r="I47"/>
  <c r="J47"/>
  <c r="K47"/>
  <c r="L47"/>
  <c r="L64"/>
  <c r="I64"/>
  <c r="J64"/>
  <c r="K64"/>
  <c r="C83"/>
  <c r="D83"/>
  <c r="E83"/>
  <c r="B83"/>
  <c r="B96"/>
  <c r="C96"/>
  <c r="D96"/>
  <c r="E96"/>
  <c r="E77"/>
  <c r="B77"/>
  <c r="C77"/>
  <c r="D77"/>
  <c r="D50"/>
  <c r="E50"/>
  <c r="B50"/>
  <c r="C50"/>
  <c r="E15"/>
  <c r="D15"/>
  <c r="C15"/>
  <c r="B15"/>
  <c r="D110"/>
  <c r="E110"/>
  <c r="B110"/>
  <c r="C110"/>
  <c r="D86"/>
  <c r="E86"/>
  <c r="C86"/>
  <c r="B86"/>
  <c r="I16"/>
  <c r="J16"/>
  <c r="K16"/>
  <c r="L16"/>
  <c r="J94"/>
  <c r="K94"/>
  <c r="L94"/>
  <c r="I94"/>
  <c r="I55"/>
  <c r="J55"/>
  <c r="K55"/>
  <c r="L55"/>
  <c r="L44"/>
  <c r="I44"/>
  <c r="J44"/>
  <c r="K44"/>
  <c r="K69"/>
  <c r="L69"/>
  <c r="I69"/>
  <c r="J69"/>
  <c r="J67"/>
  <c r="K67"/>
  <c r="L67"/>
  <c r="I67"/>
  <c r="E35"/>
  <c r="D35"/>
  <c r="B35"/>
  <c r="C35"/>
  <c r="D94"/>
  <c r="E94"/>
  <c r="C94"/>
  <c r="B94"/>
  <c r="E29"/>
  <c r="B29"/>
  <c r="D29"/>
  <c r="C29"/>
  <c r="C43"/>
  <c r="D43"/>
  <c r="B43"/>
  <c r="E43"/>
  <c r="E21"/>
  <c r="B21"/>
  <c r="C21"/>
  <c r="D21"/>
  <c r="B48"/>
  <c r="C48"/>
  <c r="D48"/>
  <c r="E48"/>
  <c r="I71"/>
  <c r="J71"/>
  <c r="K71"/>
  <c r="L71"/>
  <c r="K14"/>
  <c r="L14"/>
  <c r="I14"/>
  <c r="J14"/>
  <c r="I31"/>
  <c r="J31"/>
  <c r="K31"/>
  <c r="L31"/>
  <c r="K81"/>
  <c r="L81"/>
  <c r="I81"/>
  <c r="J81"/>
  <c r="J38"/>
  <c r="K38"/>
  <c r="L38"/>
  <c r="I38"/>
  <c r="C51"/>
  <c r="D51"/>
  <c r="E51"/>
  <c r="B51"/>
  <c r="B32"/>
  <c r="C32"/>
  <c r="D32"/>
  <c r="E32"/>
  <c r="E45"/>
  <c r="B45"/>
  <c r="C45"/>
  <c r="D45"/>
  <c r="C75"/>
  <c r="D75"/>
  <c r="B75"/>
  <c r="E75"/>
  <c r="E53"/>
  <c r="B53"/>
  <c r="C53"/>
  <c r="D53"/>
  <c r="D98"/>
  <c r="E98"/>
  <c r="B98"/>
  <c r="C98"/>
  <c r="D26"/>
  <c r="E26"/>
  <c r="C26"/>
  <c r="B26"/>
  <c r="K96"/>
  <c r="L96"/>
  <c r="I96"/>
  <c r="J96"/>
  <c r="K49"/>
  <c r="L49"/>
  <c r="I49"/>
  <c r="J49"/>
  <c r="J50"/>
  <c r="K50"/>
  <c r="L50"/>
  <c r="I50"/>
  <c r="I63"/>
  <c r="J63"/>
  <c r="K63"/>
  <c r="L63"/>
  <c r="L56"/>
  <c r="I56"/>
  <c r="J56"/>
  <c r="K56"/>
  <c r="E41"/>
  <c r="B41"/>
  <c r="D41"/>
  <c r="C41"/>
  <c r="E87"/>
  <c r="D87"/>
  <c r="B87"/>
  <c r="C87"/>
  <c r="B104"/>
  <c r="C104"/>
  <c r="E104"/>
  <c r="D104"/>
  <c r="B20"/>
  <c r="C20"/>
  <c r="E20"/>
  <c r="D20"/>
  <c r="D66"/>
  <c r="E66"/>
  <c r="B66"/>
  <c r="C66"/>
  <c r="E101"/>
  <c r="B101"/>
  <c r="D101"/>
  <c r="C101"/>
  <c r="K101"/>
  <c r="L101"/>
  <c r="I101"/>
  <c r="J101"/>
  <c r="L11"/>
  <c r="I11"/>
  <c r="J11"/>
  <c r="K11"/>
  <c r="L28"/>
  <c r="I28"/>
  <c r="J28"/>
  <c r="K28"/>
  <c r="K25"/>
  <c r="L25"/>
  <c r="I25"/>
  <c r="J25"/>
  <c r="L60"/>
  <c r="I60"/>
  <c r="J60"/>
  <c r="K60"/>
  <c r="J66"/>
  <c r="K66"/>
  <c r="L66"/>
  <c r="I66"/>
  <c r="B100"/>
  <c r="C100"/>
  <c r="D100"/>
  <c r="E100"/>
  <c r="E39"/>
  <c r="D39"/>
  <c r="C39"/>
  <c r="B39"/>
  <c r="D102"/>
  <c r="E102"/>
  <c r="B102"/>
  <c r="C102"/>
  <c r="D46"/>
  <c r="E46"/>
  <c r="C46"/>
  <c r="B46"/>
  <c r="C27"/>
  <c r="D27"/>
  <c r="E27"/>
  <c r="B27"/>
  <c r="D34"/>
  <c r="E34"/>
  <c r="C34"/>
  <c r="B34"/>
  <c r="J54"/>
  <c r="K54"/>
  <c r="L54"/>
  <c r="I54"/>
  <c r="I18"/>
  <c r="J18"/>
  <c r="K18"/>
  <c r="L18"/>
  <c r="I39"/>
  <c r="J39"/>
  <c r="K39"/>
  <c r="L39"/>
  <c r="K13"/>
  <c r="L13"/>
  <c r="I13"/>
  <c r="J13"/>
  <c r="L24"/>
  <c r="I24"/>
  <c r="J24"/>
  <c r="K24"/>
  <c r="D82"/>
  <c r="E82"/>
  <c r="C82"/>
  <c r="B82"/>
  <c r="E93"/>
  <c r="B93"/>
  <c r="D93"/>
  <c r="C93"/>
  <c r="D106"/>
  <c r="E106"/>
  <c r="C106"/>
  <c r="B106"/>
  <c r="E47"/>
  <c r="D47"/>
  <c r="C47"/>
  <c r="B47"/>
  <c r="E33"/>
  <c r="B33"/>
  <c r="C33"/>
  <c r="D33"/>
  <c r="B56"/>
  <c r="C56"/>
  <c r="E56"/>
  <c r="D56"/>
  <c r="I95"/>
  <c r="J95"/>
  <c r="K95"/>
  <c r="L95"/>
  <c r="L104"/>
  <c r="I104"/>
  <c r="J104"/>
  <c r="K104"/>
  <c r="J22"/>
  <c r="K22"/>
  <c r="L22"/>
  <c r="I22"/>
  <c r="K106"/>
  <c r="L106"/>
  <c r="I106"/>
  <c r="J106"/>
  <c r="I51"/>
  <c r="J51"/>
  <c r="K51"/>
  <c r="L51"/>
  <c r="B36"/>
  <c r="C36"/>
  <c r="D36"/>
  <c r="E36"/>
  <c r="E109"/>
  <c r="B109"/>
  <c r="C109"/>
  <c r="D109"/>
  <c r="D38"/>
  <c r="E38"/>
  <c r="B38"/>
  <c r="C38"/>
  <c r="C79"/>
  <c r="D79"/>
  <c r="E79"/>
  <c r="B79"/>
  <c r="E65"/>
  <c r="B65"/>
  <c r="C65"/>
  <c r="D65"/>
  <c r="D18"/>
  <c r="E18"/>
  <c r="C18"/>
  <c r="B18"/>
  <c r="K29"/>
  <c r="L29"/>
  <c r="I29"/>
  <c r="J29"/>
  <c r="I15"/>
  <c r="J15"/>
  <c r="K15"/>
  <c r="L15"/>
  <c r="K40"/>
  <c r="L40"/>
  <c r="I40"/>
  <c r="J40"/>
  <c r="L80"/>
  <c r="I80"/>
  <c r="J80"/>
  <c r="K80"/>
  <c r="K84"/>
  <c r="L84"/>
  <c r="I84"/>
  <c r="J84"/>
  <c r="E105"/>
  <c r="B105"/>
  <c r="D105"/>
  <c r="C105"/>
  <c r="D30"/>
  <c r="E30"/>
  <c r="C30"/>
  <c r="B30"/>
  <c r="D108"/>
  <c r="C108"/>
  <c r="E108"/>
  <c r="B108"/>
  <c r="E81"/>
  <c r="B81"/>
  <c r="D81"/>
  <c r="C81"/>
  <c r="B28"/>
  <c r="C28"/>
  <c r="D28"/>
  <c r="E28"/>
  <c r="D14"/>
  <c r="E14"/>
  <c r="B14"/>
  <c r="C14"/>
  <c r="J83"/>
  <c r="K83"/>
  <c r="L83"/>
  <c r="I83"/>
  <c r="I19"/>
  <c r="J19"/>
  <c r="K19"/>
  <c r="L19"/>
  <c r="K89"/>
  <c r="L89"/>
  <c r="I89"/>
  <c r="J89"/>
  <c r="J98"/>
  <c r="K98"/>
  <c r="L98"/>
  <c r="I98"/>
  <c r="L77"/>
  <c r="I77"/>
  <c r="J77"/>
  <c r="K77"/>
  <c r="I43"/>
  <c r="J43"/>
  <c r="K43"/>
  <c r="L43"/>
  <c r="E57"/>
  <c r="B57"/>
  <c r="C57"/>
  <c r="D57"/>
  <c r="C103"/>
  <c r="D103"/>
  <c r="E103"/>
  <c r="B103"/>
  <c r="D12"/>
  <c r="C12"/>
  <c r="B12"/>
  <c r="E12"/>
  <c r="B84"/>
  <c r="C84"/>
  <c r="E84"/>
  <c r="D84"/>
  <c r="D54"/>
  <c r="E54"/>
  <c r="B54"/>
  <c r="C54"/>
  <c r="C31"/>
  <c r="D31"/>
  <c r="B31"/>
  <c r="E31"/>
  <c r="I87"/>
  <c r="J87"/>
  <c r="K87"/>
  <c r="L87"/>
  <c r="I103"/>
  <c r="J103"/>
  <c r="K103"/>
  <c r="L103"/>
  <c r="J21"/>
  <c r="K21"/>
  <c r="L21"/>
  <c r="I21"/>
  <c r="K97"/>
  <c r="L97"/>
  <c r="I97"/>
  <c r="J97"/>
  <c r="K61"/>
  <c r="L61"/>
  <c r="I61"/>
  <c r="J61"/>
  <c r="D90"/>
  <c r="E90"/>
  <c r="C90"/>
  <c r="B90"/>
  <c r="E55"/>
  <c r="D55"/>
  <c r="B55"/>
  <c r="C55"/>
  <c r="B40"/>
  <c r="C40"/>
  <c r="E40"/>
  <c r="D40"/>
  <c r="B16"/>
  <c r="C16"/>
  <c r="E16"/>
  <c r="D16"/>
  <c r="C59"/>
  <c r="D59"/>
  <c r="E59"/>
  <c r="B59"/>
  <c r="E37"/>
  <c r="B37"/>
  <c r="D37"/>
  <c r="C37"/>
  <c r="K93"/>
  <c r="L93"/>
  <c r="I93"/>
  <c r="J93"/>
  <c r="J78"/>
  <c r="K78"/>
  <c r="L78"/>
  <c r="I78"/>
  <c r="I79"/>
  <c r="J79"/>
  <c r="K79"/>
  <c r="L79"/>
  <c r="I20"/>
  <c r="J20"/>
  <c r="K20"/>
  <c r="L20"/>
  <c r="I92"/>
  <c r="J92"/>
  <c r="K92"/>
  <c r="L92"/>
  <c r="E25"/>
  <c r="B25"/>
  <c r="C25"/>
  <c r="D25"/>
  <c r="E71"/>
  <c r="D71"/>
  <c r="C71"/>
  <c r="B71"/>
  <c r="B72"/>
  <c r="C72"/>
  <c r="D72"/>
  <c r="E72"/>
  <c r="B80"/>
  <c r="C80"/>
  <c r="E80"/>
  <c r="D80"/>
  <c r="C91"/>
  <c r="D91"/>
  <c r="E91"/>
  <c r="B91"/>
  <c r="E69"/>
  <c r="B69"/>
  <c r="D69"/>
  <c r="C69"/>
  <c r="I30"/>
  <c r="J30"/>
  <c r="K30"/>
  <c r="L30"/>
  <c r="I100"/>
  <c r="J100"/>
  <c r="K100"/>
  <c r="L100"/>
  <c r="K105"/>
  <c r="L105"/>
  <c r="I105"/>
  <c r="J105"/>
  <c r="I88"/>
  <c r="J88"/>
  <c r="K88"/>
  <c r="L88"/>
  <c r="K57"/>
  <c r="L57"/>
  <c r="I57"/>
  <c r="J57"/>
  <c r="E67"/>
  <c r="D67"/>
  <c r="B67"/>
  <c r="C67"/>
  <c r="B64"/>
  <c r="C64"/>
  <c r="E64"/>
  <c r="D64"/>
  <c r="E61"/>
  <c r="B61"/>
  <c r="D61"/>
  <c r="C61"/>
  <c r="C107"/>
  <c r="D107"/>
  <c r="B107"/>
  <c r="E107"/>
  <c r="E85"/>
  <c r="B85"/>
  <c r="C85"/>
  <c r="D85"/>
  <c r="D52"/>
  <c r="C52"/>
  <c r="B52"/>
  <c r="E52"/>
  <c r="D22"/>
  <c r="E22"/>
  <c r="C22"/>
  <c r="B22"/>
  <c r="I48"/>
  <c r="J48"/>
  <c r="K48"/>
  <c r="L48"/>
  <c r="L59"/>
  <c r="I59"/>
  <c r="J59"/>
  <c r="K59"/>
  <c r="L68"/>
  <c r="I68"/>
  <c r="J68"/>
  <c r="K68"/>
  <c r="I82"/>
  <c r="J82"/>
  <c r="K82"/>
  <c r="L82"/>
  <c r="L12"/>
  <c r="I12"/>
  <c r="J12"/>
  <c r="K12"/>
  <c r="C19"/>
  <c r="D19"/>
  <c r="E19"/>
  <c r="B19"/>
  <c r="B62"/>
  <c r="E62"/>
  <c r="D62"/>
  <c r="C62"/>
  <c r="C13"/>
  <c r="B13"/>
  <c r="E13"/>
  <c r="D13"/>
  <c r="C11"/>
  <c r="D11"/>
  <c r="B11"/>
  <c r="E11"/>
  <c r="B92"/>
  <c r="C92"/>
  <c r="D92"/>
  <c r="E92"/>
  <c r="D78"/>
  <c r="E78"/>
  <c r="B78"/>
  <c r="C78"/>
</calcChain>
</file>

<file path=xl/sharedStrings.xml><?xml version="1.0" encoding="utf-8"?>
<sst xmlns="http://schemas.openxmlformats.org/spreadsheetml/2006/main" count="4397" uniqueCount="194">
  <si>
    <t>1st Tri</t>
  </si>
  <si>
    <t>2nd Tri</t>
  </si>
  <si>
    <t>Name</t>
  </si>
  <si>
    <t>Pos'n</t>
  </si>
  <si>
    <t>Points</t>
  </si>
  <si>
    <t>Senior Male</t>
  </si>
  <si>
    <t>Scoring:</t>
  </si>
  <si>
    <t>Duathlons</t>
  </si>
  <si>
    <t>Triathlons</t>
  </si>
  <si>
    <t>Place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</si>
  <si>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</si>
  <si>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</si>
  <si>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</si>
  <si>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</si>
  <si>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</si>
  <si>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</si>
  <si>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</si>
  <si>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</si>
  <si>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</si>
  <si>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</si>
  <si>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</si>
  <si>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</si>
  <si>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</si>
  <si>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</si>
  <si>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</si>
  <si>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</si>
  <si>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</si>
  <si>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</si>
  <si>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</si>
  <si>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</si>
  <si>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</si>
  <si>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</si>
  <si>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</si>
  <si>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</si>
  <si>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</si>
  <si>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</si>
  <si>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</si>
  <si>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</si>
  <si>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</si>
  <si>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</si>
  <si>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</si>
  <si>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</si>
  <si>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</si>
  <si>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</si>
  <si>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</si>
  <si>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</si>
  <si>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</si>
  <si>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</si>
  <si>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</si>
  <si>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</si>
  <si>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3rd Tri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</si>
  <si>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</si>
  <si>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</si>
  <si>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</si>
  <si>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</si>
  <si>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</si>
  <si>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</si>
  <si>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</si>
  <si>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</si>
  <si>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</si>
  <si>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</si>
  <si>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</si>
  <si>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</si>
  <si>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</si>
  <si>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</si>
  <si>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4</t>
  </si>
  <si>
    <t>4 Best Triathlons</t>
  </si>
  <si>
    <t>Plus best other event (Triathlon, Duathlon or Aquathlon</t>
  </si>
  <si>
    <t>Dua 3</t>
  </si>
  <si>
    <t>Dua 4</t>
  </si>
  <si>
    <t>Triathlon England - Eastern Region League</t>
  </si>
  <si>
    <t>Tristar Girl 1</t>
  </si>
  <si>
    <t>Tristar Boy Start</t>
  </si>
  <si>
    <t>Tristar Boy 1</t>
  </si>
  <si>
    <t>Winner</t>
  </si>
  <si>
    <t>winner</t>
  </si>
  <si>
    <t xml:space="preserve"> </t>
  </si>
  <si>
    <t>Club Codes used in Race Results:-</t>
  </si>
  <si>
    <t>BTC</t>
  </si>
  <si>
    <t>Bedford Tri Club</t>
  </si>
  <si>
    <t>CTC</t>
  </si>
  <si>
    <t>Cambridge Triathlon Club</t>
  </si>
  <si>
    <t>EET</t>
  </si>
  <si>
    <t>East Essex Triathlon Club</t>
  </si>
  <si>
    <t>FVS</t>
  </si>
  <si>
    <t>FVS Tri</t>
  </si>
  <si>
    <t>ITC</t>
  </si>
  <si>
    <t>Ipswich Triathlon Club</t>
  </si>
  <si>
    <t>NCT</t>
  </si>
  <si>
    <t>Newmarket Cycling Team</t>
  </si>
  <si>
    <t>PST</t>
  </si>
  <si>
    <t>Peterborough Sports Team</t>
  </si>
  <si>
    <t>SWT</t>
  </si>
  <si>
    <t>Saffron Walden Tri</t>
  </si>
  <si>
    <t>TAC</t>
  </si>
  <si>
    <t xml:space="preserve">Tri Anglia </t>
  </si>
  <si>
    <t>TEX</t>
  </si>
  <si>
    <t>Triathlon Essex</t>
  </si>
  <si>
    <t>TFH</t>
  </si>
  <si>
    <t>Tri Force Herts</t>
  </si>
  <si>
    <t>TSE</t>
  </si>
  <si>
    <t>Tri Sport Epping</t>
  </si>
  <si>
    <t>TVR</t>
  </si>
  <si>
    <t>Team Viper</t>
  </si>
  <si>
    <t>53M</t>
  </si>
  <si>
    <t>53-12 Multisports</t>
  </si>
  <si>
    <t>Rayleigh</t>
  </si>
  <si>
    <t>DIS</t>
  </si>
  <si>
    <t>Discovery Tri</t>
  </si>
  <si>
    <t>Fritton Lake</t>
  </si>
  <si>
    <t>Clacton</t>
  </si>
  <si>
    <t>Female</t>
  </si>
  <si>
    <t>Male</t>
  </si>
  <si>
    <t>Tristar 3</t>
  </si>
  <si>
    <t>Boys</t>
  </si>
  <si>
    <t>Girls</t>
  </si>
  <si>
    <t>Holmwood House</t>
  </si>
  <si>
    <t>East Essex Kids</t>
  </si>
  <si>
    <t>North Norfolk</t>
  </si>
  <si>
    <t>Rob McLean</t>
  </si>
  <si>
    <t>Norwich</t>
  </si>
  <si>
    <t>Upminster</t>
  </si>
  <si>
    <t>Tri-Force TriStars</t>
  </si>
  <si>
    <t>Ipswich</t>
  </si>
  <si>
    <t>Dua 2</t>
  </si>
  <si>
    <t>B2T</t>
  </si>
  <si>
    <t>Born 2 Tri</t>
  </si>
  <si>
    <t/>
  </si>
  <si>
    <t>Adam Edwards</t>
  </si>
  <si>
    <t>Adam Tapley</t>
  </si>
  <si>
    <t>Connor Delaney</t>
  </si>
  <si>
    <t>Reece Ballett</t>
  </si>
  <si>
    <t>George Smith</t>
  </si>
  <si>
    <t>Georgina Schwiening</t>
  </si>
  <si>
    <t>James Harper</t>
  </si>
  <si>
    <t>Rob Frith</t>
  </si>
  <si>
    <t>Josh Sambrook</t>
  </si>
  <si>
    <t>Alice Sharpe</t>
  </si>
  <si>
    <t>Matthew Woodcock</t>
  </si>
  <si>
    <t>Adam Macleod</t>
  </si>
  <si>
    <t>Alex Browne</t>
  </si>
  <si>
    <t>Maria Smith</t>
  </si>
  <si>
    <t>Ellie Jade Smith</t>
  </si>
  <si>
    <t>James Mills</t>
  </si>
  <si>
    <t>Joseph Shean</t>
  </si>
  <si>
    <t>Christopher Benjamin</t>
  </si>
  <si>
    <t>Sarah Eames</t>
  </si>
  <si>
    <t>Lauren Clipstone</t>
  </si>
  <si>
    <t>Lauren Broadbent</t>
  </si>
  <si>
    <t>Alexandra Rose</t>
  </si>
  <si>
    <t>Jens Van Den Brande</t>
  </si>
  <si>
    <t>Jonathan Richardson</t>
  </si>
  <si>
    <t>Charlotte Olson</t>
  </si>
  <si>
    <t>Matthew Kane</t>
  </si>
  <si>
    <t>SARAH EAMES</t>
  </si>
  <si>
    <t>JOSEPH Shean</t>
  </si>
  <si>
    <t>TAS</t>
  </si>
  <si>
    <t>Team Tri-a-Sport</t>
  </si>
  <si>
    <t>Rebecca Lemon</t>
  </si>
  <si>
    <t>Alex McKibben</t>
  </si>
  <si>
    <t>Rachael Hopley</t>
  </si>
  <si>
    <t>Joshua Hannan</t>
  </si>
  <si>
    <t>Carlo Palazzi</t>
  </si>
  <si>
    <t>Will Morley</t>
  </si>
  <si>
    <t>GeorgINA Schwiening</t>
  </si>
  <si>
    <t>Alex Mckibben</t>
  </si>
  <si>
    <t>Sophie Lankford</t>
  </si>
  <si>
    <t>Hattie Algar</t>
  </si>
  <si>
    <t>Jessica Stewart</t>
  </si>
  <si>
    <t>Josephine Rourke</t>
  </si>
  <si>
    <t>Paige Slade</t>
  </si>
  <si>
    <t>Christopher Darling</t>
  </si>
  <si>
    <t>Zuhair Crossley</t>
  </si>
  <si>
    <t>Benjamin Snaith</t>
  </si>
  <si>
    <t>James Ives</t>
  </si>
  <si>
    <t>Joshua Higginbottom</t>
  </si>
  <si>
    <t>Jonny Pyke</t>
  </si>
  <si>
    <t>Clarissa Davis</t>
  </si>
  <si>
    <t>Luke Barber</t>
  </si>
  <si>
    <t>Lee Coates</t>
  </si>
  <si>
    <t>adam edwards</t>
  </si>
  <si>
    <t>Adam Yorwerth</t>
  </si>
  <si>
    <t>Katherine Butler</t>
  </si>
  <si>
    <t>Lauren Dee</t>
  </si>
  <si>
    <t>Rachel Steddon</t>
  </si>
  <si>
    <t>Alistair Guite</t>
  </si>
  <si>
    <t>Phillip Howard</t>
  </si>
  <si>
    <t>Arran Baker</t>
  </si>
  <si>
    <t>dIS</t>
  </si>
  <si>
    <t>Charlotte Olsen</t>
  </si>
  <si>
    <t>Harry Payne</t>
  </si>
  <si>
    <t>Jens Van Der Brande</t>
  </si>
  <si>
    <t>tsE</t>
  </si>
  <si>
    <t>Ellie Fairfoot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</si>
</sst>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6" formatCode="0.00000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2" fontId="0" fillId="3" borderId="14" xfId="0" applyNumberFormat="1" applyFill="1" applyBorder="1"/>
    <xf numFmtId="0" fontId="0" fillId="3" borderId="15" xfId="0" applyFill="1" applyBorder="1"/>
    <xf numFmtId="2" fontId="0" fillId="3" borderId="16" xfId="0" applyNumberFormat="1" applyFill="1" applyBorder="1"/>
    <xf numFmtId="0" fontId="0" fillId="3" borderId="17" xfId="0" applyFill="1" applyBorder="1"/>
    <xf numFmtId="0" fontId="0" fillId="3" borderId="18" xfId="0" applyFill="1" applyBorder="1"/>
    <xf numFmtId="2" fontId="0" fillId="3" borderId="19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2" xfId="0" applyNumberFormat="1" applyFill="1" applyBorder="1"/>
    <xf numFmtId="0" fontId="0" fillId="0" borderId="12" xfId="0" applyNumberFormat="1" applyBorder="1"/>
    <xf numFmtId="0" fontId="3" fillId="0" borderId="12" xfId="0" applyNumberFormat="1" applyFont="1" applyBorder="1"/>
    <xf numFmtId="0" fontId="0" fillId="3" borderId="20" xfId="0" applyNumberFormat="1" applyFill="1" applyBorder="1"/>
    <xf numFmtId="0" fontId="0" fillId="3" borderId="12" xfId="0" applyNumberFormat="1" applyFill="1" applyBorder="1"/>
    <xf numFmtId="0" fontId="0" fillId="3" borderId="18" xfId="0" applyNumberFormat="1" applyFill="1" applyBorder="1"/>
    <xf numFmtId="0" fontId="11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20" xfId="0" applyNumberFormat="1" applyFill="1" applyBorder="1"/>
    <xf numFmtId="2" fontId="0" fillId="2" borderId="14" xfId="0" applyNumberFormat="1" applyFill="1" applyBorder="1"/>
    <xf numFmtId="0" fontId="0" fillId="2" borderId="15" xfId="0" applyFill="1" applyBorder="1"/>
    <xf numFmtId="0" fontId="0" fillId="2" borderId="12" xfId="0" applyNumberFormat="1" applyFill="1" applyBorder="1"/>
    <xf numFmtId="165" fontId="0" fillId="2" borderId="12" xfId="0" applyNumberFormat="1" applyFill="1" applyBorder="1"/>
    <xf numFmtId="2" fontId="0" fillId="2" borderId="16" xfId="0" applyNumberFormat="1" applyFill="1" applyBorder="1"/>
    <xf numFmtId="0" fontId="0" fillId="2" borderId="17" xfId="0" applyFill="1" applyBorder="1"/>
    <xf numFmtId="0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5" borderId="20" xfId="0" applyNumberFormat="1" applyFill="1" applyBorder="1"/>
    <xf numFmtId="2" fontId="0" fillId="5" borderId="14" xfId="0" applyNumberFormat="1" applyFill="1" applyBorder="1"/>
    <xf numFmtId="0" fontId="0" fillId="5" borderId="15" xfId="0" applyFill="1" applyBorder="1"/>
    <xf numFmtId="0" fontId="0" fillId="5" borderId="12" xfId="0" applyNumberFormat="1" applyFill="1" applyBorder="1"/>
    <xf numFmtId="165" fontId="0" fillId="5" borderId="12" xfId="0" applyNumberFormat="1" applyFill="1" applyBorder="1"/>
    <xf numFmtId="2" fontId="0" fillId="5" borderId="16" xfId="0" applyNumberFormat="1" applyFill="1" applyBorder="1"/>
    <xf numFmtId="0" fontId="0" fillId="5" borderId="17" xfId="0" applyFill="1" applyBorder="1"/>
    <xf numFmtId="0" fontId="0" fillId="5" borderId="18" xfId="0" applyNumberFormat="1" applyFill="1" applyBorder="1"/>
    <xf numFmtId="0" fontId="0" fillId="5" borderId="18" xfId="0" applyFill="1" applyBorder="1"/>
    <xf numFmtId="2" fontId="0" fillId="5" borderId="19" xfId="0" applyNumberFormat="1" applyFill="1" applyBorder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4" fillId="7" borderId="0" xfId="0" applyNumberFormat="1" applyFont="1" applyFill="1"/>
    <xf numFmtId="2" fontId="3" fillId="8" borderId="0" xfId="0" applyNumberFormat="1" applyFont="1" applyFill="1" applyAlignment="1" applyProtection="1">
      <alignment wrapText="1"/>
    </xf>
    <xf numFmtId="2" fontId="4" fillId="8" borderId="0" xfId="0" applyNumberFormat="1" applyFont="1" applyFill="1"/>
    <xf numFmtId="2" fontId="9" fillId="2" borderId="0" xfId="1" applyNumberFormat="1" applyFont="1" applyFill="1" applyAlignment="1" applyProtection="1"/>
    <xf numFmtId="0" fontId="9" fillId="5" borderId="0" xfId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164" fontId="1" fillId="5" borderId="0" xfId="1" applyNumberFormat="1" applyFont="1" applyFill="1" applyAlignment="1" applyProtection="1"/>
    <xf numFmtId="0" fontId="1" fillId="3" borderId="0" xfId="1" applyFont="1" applyFill="1" applyAlignment="1" applyProtection="1"/>
    <xf numFmtId="2" fontId="1" fillId="3" borderId="0" xfId="1" applyNumberFormat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4" fillId="3" borderId="21" xfId="0" applyFont="1" applyFill="1" applyBorder="1"/>
    <xf numFmtId="21" fontId="4" fillId="3" borderId="20" xfId="0" applyNumberFormat="1" applyFont="1" applyFill="1" applyBorder="1"/>
    <xf numFmtId="21" fontId="4" fillId="3" borderId="12" xfId="0" applyNumberFormat="1" applyFont="1" applyFill="1" applyBorder="1"/>
    <xf numFmtId="0" fontId="4" fillId="2" borderId="21" xfId="0" applyFont="1" applyFill="1" applyBorder="1"/>
    <xf numFmtId="21" fontId="4" fillId="2" borderId="20" xfId="0" applyNumberFormat="1" applyFont="1" applyFill="1" applyBorder="1"/>
    <xf numFmtId="21" fontId="4" fillId="2" borderId="12" xfId="0" applyNumberFormat="1" applyFont="1" applyFill="1" applyBorder="1"/>
    <xf numFmtId="0" fontId="4" fillId="5" borderId="21" xfId="0" applyFont="1" applyFill="1" applyBorder="1"/>
    <xf numFmtId="21" fontId="4" fillId="5" borderId="20" xfId="0" applyNumberFormat="1" applyFont="1" applyFill="1" applyBorder="1"/>
    <xf numFmtId="21" fontId="4" fillId="5" borderId="12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9" fillId="2" borderId="0" xfId="1" applyFont="1" applyFill="1" applyAlignment="1" applyProtection="1"/>
    <xf numFmtId="2" fontId="8" fillId="0" borderId="11" xfId="0" applyNumberFormat="1" applyFont="1" applyBorder="1"/>
    <xf numFmtId="165" fontId="0" fillId="0" borderId="0" xfId="0" applyNumberFormat="1"/>
    <xf numFmtId="21" fontId="3" fillId="0" borderId="0" xfId="0" applyNumberFormat="1" applyFont="1"/>
    <xf numFmtId="20" fontId="0" fillId="0" borderId="0" xfId="0" applyNumberFormat="1"/>
    <xf numFmtId="22" fontId="0" fillId="0" borderId="0" xfId="0" applyNumberFormat="1"/>
    <xf numFmtId="0" fontId="7" fillId="0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F8" sqref="F8"/>
    </sheetView>
  </sheetViews>
  <sheetFormatPr defaultRowHeight="12.75"/>
  <cols>
    <col min="1" max="1" width="16.5703125" customWidth="1"/>
    <col min="2" max="2" width="13.7109375" customWidth="1"/>
    <col min="3" max="3" width="10.28515625" bestFit="1" customWidth="1"/>
    <col min="4" max="4" width="16.5703125" customWidth="1"/>
    <col min="5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1" t="s">
        <v>70</v>
      </c>
      <c r="C1" s="41"/>
      <c r="D1" s="39"/>
      <c r="E1" s="39"/>
      <c r="F1" s="39"/>
      <c r="G1" s="39"/>
      <c r="H1" s="39"/>
      <c r="I1" s="40"/>
    </row>
    <row r="2" spans="1:11" ht="18">
      <c r="B2" s="42" t="s">
        <v>113</v>
      </c>
      <c r="C2" s="42"/>
      <c r="F2" s="42"/>
      <c r="G2" s="42"/>
      <c r="H2" s="42"/>
      <c r="I2" s="43"/>
    </row>
    <row r="3" spans="1:11">
      <c r="B3" s="39"/>
      <c r="C3" s="39"/>
      <c r="D3" s="62"/>
      <c r="E3" s="62"/>
      <c r="F3" s="39"/>
      <c r="G3" s="39"/>
      <c r="H3" s="39"/>
      <c r="I3" s="40"/>
    </row>
    <row r="4" spans="1:11">
      <c r="A4" s="123" t="s">
        <v>8</v>
      </c>
      <c r="B4" s="4"/>
      <c r="C4" s="112" t="s">
        <v>7</v>
      </c>
      <c r="D4" s="28"/>
      <c r="E4" s="116" t="s">
        <v>60</v>
      </c>
      <c r="F4" s="68"/>
      <c r="K4" s="55"/>
    </row>
    <row r="5" spans="1:11">
      <c r="A5" s="111"/>
      <c r="B5" s="53"/>
      <c r="C5" s="113"/>
      <c r="D5" s="29"/>
      <c r="E5" s="117"/>
      <c r="F5" s="69"/>
    </row>
    <row r="6" spans="1:11">
      <c r="A6" s="111" t="s">
        <v>116</v>
      </c>
      <c r="B6" s="136" t="s">
        <v>15</v>
      </c>
      <c r="C6" s="121" t="s">
        <v>110</v>
      </c>
      <c r="D6" s="109" t="s">
        <v>36</v>
      </c>
      <c r="E6" s="119" t="s">
        <v>106</v>
      </c>
      <c r="F6" s="90" t="s">
        <v>61</v>
      </c>
    </row>
    <row r="7" spans="1:11">
      <c r="A7" s="111" t="s">
        <v>117</v>
      </c>
      <c r="B7" s="107" t="s">
        <v>16</v>
      </c>
      <c r="C7" s="122" t="s">
        <v>124</v>
      </c>
      <c r="D7" s="109" t="s">
        <v>37</v>
      </c>
      <c r="E7" s="119" t="s">
        <v>109</v>
      </c>
      <c r="F7" s="90" t="s">
        <v>62</v>
      </c>
    </row>
    <row r="8" spans="1:11">
      <c r="A8" s="111" t="s">
        <v>118</v>
      </c>
      <c r="B8" s="136" t="s">
        <v>17</v>
      </c>
      <c r="C8" s="121" t="s">
        <v>68</v>
      </c>
      <c r="D8" s="109" t="s">
        <v>38</v>
      </c>
      <c r="E8" s="119" t="s">
        <v>120</v>
      </c>
      <c r="F8" s="90" t="s">
        <v>63</v>
      </c>
    </row>
    <row r="9" spans="1:11">
      <c r="A9" s="111" t="s">
        <v>119</v>
      </c>
      <c r="B9" s="107" t="s">
        <v>18</v>
      </c>
      <c r="C9" s="122" t="s">
        <v>69</v>
      </c>
      <c r="D9" s="110" t="s">
        <v>39</v>
      </c>
      <c r="E9" s="120" t="s">
        <v>65</v>
      </c>
      <c r="F9" s="108" t="s">
        <v>64</v>
      </c>
    </row>
    <row r="10" spans="1:11">
      <c r="A10" s="111" t="s">
        <v>120</v>
      </c>
      <c r="B10" s="107" t="s">
        <v>19</v>
      </c>
      <c r="C10" s="114"/>
      <c r="D10" s="47"/>
      <c r="E10" s="118"/>
      <c r="F10" s="90"/>
    </row>
    <row r="11" spans="1:11">
      <c r="A11" s="111" t="s">
        <v>121</v>
      </c>
      <c r="B11" s="107" t="s">
        <v>20</v>
      </c>
      <c r="C11" s="114"/>
      <c r="D11" s="47"/>
      <c r="E11" s="118"/>
      <c r="F11" s="90"/>
    </row>
    <row r="12" spans="1:11">
      <c r="A12" s="111" t="s">
        <v>122</v>
      </c>
      <c r="B12" s="54" t="s">
        <v>21</v>
      </c>
      <c r="C12" s="114"/>
      <c r="D12" s="47"/>
      <c r="E12" s="118"/>
      <c r="F12" s="90"/>
    </row>
    <row r="13" spans="1:11">
      <c r="A13" s="111" t="s">
        <v>123</v>
      </c>
      <c r="B13" s="54" t="s">
        <v>22</v>
      </c>
      <c r="C13" s="114"/>
      <c r="D13" s="47"/>
      <c r="E13" s="118"/>
      <c r="F13" s="90"/>
    </row>
    <row r="14" spans="1:11">
      <c r="A14" s="111" t="s">
        <v>57</v>
      </c>
      <c r="B14" s="107" t="s">
        <v>57</v>
      </c>
      <c r="C14" s="115"/>
      <c r="D14" s="47"/>
      <c r="E14" s="118"/>
      <c r="F14" s="90"/>
    </row>
    <row r="15" spans="1:11">
      <c r="A15" s="111" t="s">
        <v>58</v>
      </c>
      <c r="B15" s="54" t="s">
        <v>58</v>
      </c>
      <c r="C15" s="114"/>
      <c r="D15" s="47"/>
      <c r="E15" s="118"/>
      <c r="F15" s="90"/>
    </row>
    <row r="16" spans="1:11">
      <c r="A16" s="111" t="s">
        <v>59</v>
      </c>
      <c r="B16" s="54" t="s">
        <v>59</v>
      </c>
      <c r="C16" s="114"/>
      <c r="D16" s="47"/>
      <c r="E16" s="118"/>
      <c r="F16" s="90"/>
    </row>
    <row r="17" spans="1:7" ht="15.75">
      <c r="B17" s="45"/>
      <c r="C17" s="45"/>
      <c r="D17" s="45"/>
      <c r="E17" s="45"/>
      <c r="F17" s="45"/>
      <c r="G17" s="45"/>
    </row>
    <row r="18" spans="1:7" ht="15.75">
      <c r="B18" s="45"/>
      <c r="C18" s="45"/>
      <c r="D18" s="45"/>
      <c r="E18" s="45"/>
      <c r="F18" s="45"/>
      <c r="G18" s="45"/>
    </row>
    <row r="19" spans="1:7" ht="15.75">
      <c r="B19" s="92" t="s">
        <v>34</v>
      </c>
      <c r="C19" s="92"/>
      <c r="F19" s="45"/>
      <c r="G19" s="45"/>
    </row>
    <row r="20" spans="1:7" ht="15.75">
      <c r="B20" s="45"/>
      <c r="C20" s="45"/>
      <c r="D20" s="45"/>
      <c r="E20" s="45"/>
      <c r="F20" s="45"/>
      <c r="G20" s="45"/>
    </row>
    <row r="21" spans="1:7">
      <c r="A21" s="27" t="s">
        <v>77</v>
      </c>
      <c r="B21" s="27"/>
      <c r="C21" s="2"/>
      <c r="D21" s="2"/>
      <c r="E21" s="2"/>
    </row>
    <row r="23" spans="1:7">
      <c r="A23" t="s">
        <v>104</v>
      </c>
      <c r="B23" s="134" t="s">
        <v>105</v>
      </c>
      <c r="C23" s="46"/>
      <c r="D23" s="46"/>
      <c r="E23" s="46"/>
    </row>
    <row r="24" spans="1:7">
      <c r="A24" t="s">
        <v>125</v>
      </c>
      <c r="B24" s="134" t="s">
        <v>126</v>
      </c>
      <c r="C24" s="46"/>
      <c r="D24" s="46"/>
      <c r="E24" s="46"/>
    </row>
    <row r="25" spans="1:7">
      <c r="A25" t="s">
        <v>78</v>
      </c>
      <c r="B25" s="134" t="s">
        <v>79</v>
      </c>
      <c r="C25" s="44"/>
      <c r="D25" s="44"/>
      <c r="E25" s="44"/>
    </row>
    <row r="26" spans="1:7">
      <c r="A26" t="s">
        <v>80</v>
      </c>
      <c r="B26" s="135" t="s">
        <v>81</v>
      </c>
      <c r="C26" s="44"/>
      <c r="D26" s="44"/>
      <c r="E26" s="44"/>
    </row>
    <row r="27" spans="1:7">
      <c r="A27" t="s">
        <v>107</v>
      </c>
      <c r="B27" s="135" t="s">
        <v>108</v>
      </c>
      <c r="C27" s="44"/>
      <c r="D27" s="44"/>
      <c r="E27" s="44"/>
    </row>
    <row r="28" spans="1:7">
      <c r="A28" t="s">
        <v>82</v>
      </c>
      <c r="B28" s="135" t="s">
        <v>83</v>
      </c>
      <c r="C28" s="44"/>
      <c r="D28" s="44"/>
      <c r="E28" s="44"/>
    </row>
    <row r="29" spans="1:7">
      <c r="A29" t="s">
        <v>84</v>
      </c>
      <c r="B29" s="134" t="s">
        <v>85</v>
      </c>
    </row>
    <row r="30" spans="1:7">
      <c r="A30" t="s">
        <v>86</v>
      </c>
      <c r="B30" s="135" t="s">
        <v>87</v>
      </c>
    </row>
    <row r="31" spans="1:7">
      <c r="A31" t="s">
        <v>88</v>
      </c>
      <c r="B31" s="135" t="s">
        <v>89</v>
      </c>
    </row>
    <row r="32" spans="1:7">
      <c r="A32" t="s">
        <v>90</v>
      </c>
      <c r="B32" s="135" t="s">
        <v>91</v>
      </c>
    </row>
    <row r="33" spans="1:2">
      <c r="A33" t="s">
        <v>92</v>
      </c>
      <c r="B33" s="134" t="s">
        <v>93</v>
      </c>
    </row>
    <row r="34" spans="1:2">
      <c r="A34" t="s">
        <v>94</v>
      </c>
      <c r="B34" s="134" t="s">
        <v>95</v>
      </c>
    </row>
    <row r="35" spans="1:2">
      <c r="A35" t="s">
        <v>156</v>
      </c>
      <c r="B35" s="134" t="s">
        <v>157</v>
      </c>
    </row>
    <row r="36" spans="1:2">
      <c r="A36" t="s">
        <v>96</v>
      </c>
      <c r="B36" s="134" t="s">
        <v>97</v>
      </c>
    </row>
    <row r="37" spans="1:2">
      <c r="A37" t="s">
        <v>98</v>
      </c>
      <c r="B37" s="134" t="s">
        <v>99</v>
      </c>
    </row>
    <row r="38" spans="1:2">
      <c r="A38" t="s">
        <v>100</v>
      </c>
      <c r="B38" s="134" t="s">
        <v>101</v>
      </c>
    </row>
    <row r="39" spans="1:2">
      <c r="A39" t="s">
        <v>102</v>
      </c>
      <c r="B39" s="134" t="s">
        <v>103</v>
      </c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19" location="MainLeague" display="Main League Positions"/>
    <hyperlink ref="B13:B16" location="Sprint1head" display="Sprint 1"/>
    <hyperlink ref="B13" location="Tri8head" display="Tri 8"/>
    <hyperlink ref="B15" location="Tri10head" display="Tri 10"/>
    <hyperlink ref="B16" location="Tri11head" display="Tri 1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F31" sqref="A1:F31"/>
    </sheetView>
  </sheetViews>
  <sheetFormatPr defaultRowHeight="12.75"/>
  <cols>
    <col min="1" max="1" width="2.140625" customWidth="1"/>
    <col min="2" max="2" width="19.57031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Races!A9</f>
        <v>Rob McLean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111</v>
      </c>
      <c r="D4" s="70"/>
      <c r="E4" s="129">
        <v>2.2905092592592591E-2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74</v>
      </c>
      <c r="C5" s="73" t="s">
        <v>112</v>
      </c>
      <c r="D5" s="73"/>
      <c r="E5" s="130">
        <v>2.1261574074074075E-2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137</v>
      </c>
      <c r="C6" s="74" t="str">
        <f t="shared" ref="C6:C69" si="0">VLOOKUP(B6,name,3,FALSE)</f>
        <v>Female</v>
      </c>
      <c r="D6" s="74" t="str">
        <f t="shared" ref="D6:D69" si="1">VLOOKUP(B6,name,2,FALSE)</f>
        <v>CTC</v>
      </c>
      <c r="E6" s="130">
        <v>2.2905092592592588E-2</v>
      </c>
      <c r="F6" s="75">
        <f t="shared" ref="F6:F37" si="2">(VLOOKUP(C6,C$4:E$5,3,FALSE))/(E6/10000)</f>
        <v>10000.000000000002</v>
      </c>
      <c r="G6" t="str">
        <f>IF((ISERROR((VLOOKUP(B6,Calculation!C$2:C$382,1,FALSE)))),"not entered","")</f>
        <v/>
      </c>
    </row>
    <row r="7" spans="2:7">
      <c r="B7" s="72" t="s">
        <v>164</v>
      </c>
      <c r="C7" s="74" t="str">
        <f t="shared" si="0"/>
        <v>Female</v>
      </c>
      <c r="D7" s="74" t="str">
        <f t="shared" si="1"/>
        <v>CTC</v>
      </c>
      <c r="E7" s="130">
        <v>2.3067129629629632E-2</v>
      </c>
      <c r="F7" s="75">
        <f t="shared" si="2"/>
        <v>9929.7541394882082</v>
      </c>
      <c r="G7" t="str">
        <f>IF((ISERROR((VLOOKUP(B7,Calculation!C$2:C$382,1,FALSE)))),"not entered","")</f>
        <v/>
      </c>
    </row>
    <row r="8" spans="2:7">
      <c r="B8" s="72" t="s">
        <v>165</v>
      </c>
      <c r="C8" s="74" t="str">
        <f t="shared" si="0"/>
        <v>Female</v>
      </c>
      <c r="D8" s="74" t="str">
        <f t="shared" si="1"/>
        <v>TAS</v>
      </c>
      <c r="E8" s="130">
        <v>2.34375E-2</v>
      </c>
      <c r="F8" s="75">
        <f t="shared" si="2"/>
        <v>9772.8395061728406</v>
      </c>
      <c r="G8" t="str">
        <f>IF((ISERROR((VLOOKUP(B8,Calculation!C$2:C$382,1,FALSE)))),"not entered","")</f>
        <v/>
      </c>
    </row>
    <row r="9" spans="2:7">
      <c r="B9" s="72" t="s">
        <v>147</v>
      </c>
      <c r="C9" s="74" t="str">
        <f t="shared" si="0"/>
        <v>Female</v>
      </c>
      <c r="D9" s="74" t="str">
        <f t="shared" si="1"/>
        <v>ITC</v>
      </c>
      <c r="E9" s="130">
        <v>2.4814814814814803E-2</v>
      </c>
      <c r="F9" s="75">
        <f t="shared" si="2"/>
        <v>9230.4104477611982</v>
      </c>
      <c r="G9" t="str">
        <f>IF((ISERROR((VLOOKUP(B9,Calculation!C$2:C$382,1,FALSE)))),"not entered","")</f>
        <v/>
      </c>
    </row>
    <row r="10" spans="2:7">
      <c r="B10" s="72" t="s">
        <v>166</v>
      </c>
      <c r="C10" s="74" t="str">
        <f t="shared" si="0"/>
        <v>Female</v>
      </c>
      <c r="D10" s="74" t="str">
        <f t="shared" si="1"/>
        <v>CTC</v>
      </c>
      <c r="E10" s="130">
        <v>2.5277777777777788E-2</v>
      </c>
      <c r="F10" s="75">
        <f t="shared" si="2"/>
        <v>9061.355311355308</v>
      </c>
      <c r="G10" t="str">
        <f>IF((ISERROR((VLOOKUP(B10,Calculation!C$2:C$382,1,FALSE)))),"not entered","")</f>
        <v/>
      </c>
    </row>
    <row r="11" spans="2:7">
      <c r="B11" s="72" t="s">
        <v>141</v>
      </c>
      <c r="C11" s="74" t="str">
        <f t="shared" si="0"/>
        <v>Female</v>
      </c>
      <c r="D11" s="74" t="str">
        <f t="shared" si="1"/>
        <v>DIS</v>
      </c>
      <c r="E11" s="130">
        <v>2.5567129629629634E-2</v>
      </c>
      <c r="F11" s="75">
        <f t="shared" si="2"/>
        <v>8958.8048890900827</v>
      </c>
      <c r="G11" t="str">
        <f>IF((ISERROR((VLOOKUP(B11,Calculation!C$2:C$382,1,FALSE)))),"not entered","")</f>
        <v/>
      </c>
    </row>
    <row r="12" spans="2:7">
      <c r="B12" s="72" t="s">
        <v>167</v>
      </c>
      <c r="C12" s="74" t="str">
        <f t="shared" si="0"/>
        <v>Female</v>
      </c>
      <c r="D12" s="74" t="str">
        <f t="shared" si="1"/>
        <v>CTC</v>
      </c>
      <c r="E12" s="130">
        <v>2.6956018518518532E-2</v>
      </c>
      <c r="F12" s="75">
        <f t="shared" si="2"/>
        <v>8497.2091026191447</v>
      </c>
      <c r="G12" t="str">
        <f>IF((ISERROR((VLOOKUP(B12,Calculation!C$2:C$382,1,FALSE)))),"not entered","")</f>
        <v/>
      </c>
    </row>
    <row r="13" spans="2:7">
      <c r="B13" s="72" t="s">
        <v>168</v>
      </c>
      <c r="C13" s="74" t="str">
        <f t="shared" si="0"/>
        <v>Female</v>
      </c>
      <c r="D13" s="74" t="str">
        <f t="shared" si="1"/>
        <v>CTC</v>
      </c>
      <c r="E13" s="130">
        <v>2.9386574074074065E-2</v>
      </c>
      <c r="F13" s="75">
        <f t="shared" si="2"/>
        <v>7794.4072469476196</v>
      </c>
      <c r="G13" t="str">
        <f>IF((ISERROR((VLOOKUP(B13,Calculation!C$2:C$382,1,FALSE)))),"not entered","")</f>
        <v/>
      </c>
    </row>
    <row r="14" spans="2:7">
      <c r="B14" s="72" t="s">
        <v>169</v>
      </c>
      <c r="C14" s="74" t="str">
        <f t="shared" si="0"/>
        <v>Female</v>
      </c>
      <c r="D14" s="74" t="str">
        <f t="shared" si="1"/>
        <v>TSE</v>
      </c>
      <c r="E14" s="130">
        <v>3.034722222222222E-2</v>
      </c>
      <c r="F14" s="75">
        <f t="shared" si="2"/>
        <v>7547.6735316552258</v>
      </c>
      <c r="G14" t="str">
        <f>IF((ISERROR((VLOOKUP(B14,Calculation!C$2:C$382,1,FALSE)))),"not entered","")</f>
        <v/>
      </c>
    </row>
    <row r="15" spans="2:7">
      <c r="B15" s="72" t="s">
        <v>170</v>
      </c>
      <c r="C15" s="74" t="str">
        <f t="shared" si="0"/>
        <v>Female</v>
      </c>
      <c r="D15" s="74" t="str">
        <f t="shared" si="1"/>
        <v>CTC</v>
      </c>
      <c r="E15" s="130">
        <v>3.0462962962962956E-2</v>
      </c>
      <c r="F15" s="75">
        <f t="shared" si="2"/>
        <v>7518.9969604863236</v>
      </c>
      <c r="G15" t="str">
        <f>IF((ISERROR((VLOOKUP(B15,Calculation!C$2:C$382,1,FALSE)))),"not entered","")</f>
        <v/>
      </c>
    </row>
    <row r="16" spans="2:7">
      <c r="B16" s="72" t="s">
        <v>129</v>
      </c>
      <c r="C16" s="74" t="str">
        <f t="shared" si="0"/>
        <v>Male</v>
      </c>
      <c r="D16" s="74" t="str">
        <f t="shared" si="1"/>
        <v>CTC</v>
      </c>
      <c r="E16" s="130">
        <v>2.1261574074074072E-2</v>
      </c>
      <c r="F16" s="75">
        <f t="shared" si="2"/>
        <v>10000.000000000002</v>
      </c>
      <c r="G16" t="str">
        <f>IF((ISERROR((VLOOKUP(B16,Calculation!C$2:C$382,1,FALSE)))),"not entered","")</f>
        <v/>
      </c>
    </row>
    <row r="17" spans="2:7">
      <c r="B17" s="72" t="s">
        <v>130</v>
      </c>
      <c r="C17" s="74" t="str">
        <f t="shared" si="0"/>
        <v>Male</v>
      </c>
      <c r="D17" s="74" t="str">
        <f t="shared" si="1"/>
        <v>CTC</v>
      </c>
      <c r="E17" s="130">
        <v>2.180555555555555E-2</v>
      </c>
      <c r="F17" s="75">
        <f t="shared" si="2"/>
        <v>9750.5307855626361</v>
      </c>
      <c r="G17" t="str">
        <f>IF((ISERROR((VLOOKUP(B17,Calculation!C$2:C$382,1,FALSE)))),"not entered","")</f>
        <v/>
      </c>
    </row>
    <row r="18" spans="2:7">
      <c r="B18" s="72" t="s">
        <v>132</v>
      </c>
      <c r="C18" s="74" t="str">
        <f t="shared" si="0"/>
        <v>Male</v>
      </c>
      <c r="D18" s="74" t="str">
        <f t="shared" si="1"/>
        <v>EET</v>
      </c>
      <c r="E18" s="130">
        <v>2.1956018518518527E-2</v>
      </c>
      <c r="F18" s="75">
        <f t="shared" si="2"/>
        <v>9683.7111228255108</v>
      </c>
      <c r="G18" t="str">
        <f>IF((ISERROR((VLOOKUP(B18,Calculation!C$2:C$382,1,FALSE)))),"not entered","")</f>
        <v/>
      </c>
    </row>
    <row r="19" spans="2:7">
      <c r="B19" s="72" t="s">
        <v>128</v>
      </c>
      <c r="C19" s="74" t="str">
        <f t="shared" si="0"/>
        <v>Male</v>
      </c>
      <c r="D19" s="74" t="str">
        <f t="shared" si="1"/>
        <v>TSE</v>
      </c>
      <c r="E19" s="130">
        <v>2.2662037037037022E-2</v>
      </c>
      <c r="F19" s="75">
        <f t="shared" si="2"/>
        <v>9382.0224719101188</v>
      </c>
      <c r="G19" t="str">
        <f>IF((ISERROR((VLOOKUP(B19,Calculation!C$2:C$382,1,FALSE)))),"not entered","")</f>
        <v/>
      </c>
    </row>
    <row r="20" spans="2:7">
      <c r="B20" s="72" t="s">
        <v>171</v>
      </c>
      <c r="C20" s="74" t="str">
        <f t="shared" si="0"/>
        <v>Male</v>
      </c>
      <c r="D20" s="74" t="str">
        <f t="shared" si="1"/>
        <v>CTC</v>
      </c>
      <c r="E20" s="130">
        <v>2.3425925925925933E-2</v>
      </c>
      <c r="F20" s="75">
        <f t="shared" si="2"/>
        <v>9076.0869565217381</v>
      </c>
      <c r="G20" t="str">
        <f>IF((ISERROR((VLOOKUP(B20,Calculation!C$2:C$382,1,FALSE)))),"not entered","")</f>
        <v/>
      </c>
    </row>
    <row r="21" spans="2:7">
      <c r="B21" s="72" t="s">
        <v>134</v>
      </c>
      <c r="C21" s="74" t="str">
        <f t="shared" si="0"/>
        <v>Male</v>
      </c>
      <c r="D21" s="74" t="str">
        <f t="shared" si="1"/>
        <v>TFH</v>
      </c>
      <c r="E21" s="130">
        <v>2.3495370370370361E-2</v>
      </c>
      <c r="F21" s="75">
        <f t="shared" si="2"/>
        <v>9049.261083743846</v>
      </c>
      <c r="G21" t="str">
        <f>IF((ISERROR((VLOOKUP(B21,Calculation!C$2:C$382,1,FALSE)))),"not entered","")</f>
        <v/>
      </c>
    </row>
    <row r="22" spans="2:7">
      <c r="B22" s="72" t="s">
        <v>145</v>
      </c>
      <c r="C22" s="74" t="str">
        <f t="shared" si="0"/>
        <v>Male</v>
      </c>
      <c r="D22" s="74" t="str">
        <f t="shared" si="1"/>
        <v>DIS</v>
      </c>
      <c r="E22" s="130">
        <v>2.3842592592592582E-2</v>
      </c>
      <c r="F22" s="75">
        <f t="shared" si="2"/>
        <v>8917.4757281553448</v>
      </c>
      <c r="G22" t="str">
        <f>IF((ISERROR((VLOOKUP(B22,Calculation!C$2:C$382,1,FALSE)))),"not entered","")</f>
        <v/>
      </c>
    </row>
    <row r="23" spans="2:7">
      <c r="B23" s="72" t="s">
        <v>172</v>
      </c>
      <c r="C23" s="74" t="str">
        <f t="shared" si="0"/>
        <v>Male</v>
      </c>
      <c r="D23" s="74" t="str">
        <f t="shared" si="1"/>
        <v>CTC</v>
      </c>
      <c r="E23" s="130">
        <v>2.4155092592592603E-2</v>
      </c>
      <c r="F23" s="75">
        <f t="shared" si="2"/>
        <v>8802.108289410633</v>
      </c>
      <c r="G23" t="str">
        <f>IF((ISERROR((VLOOKUP(B23,Calculation!C$2:C$382,1,FALSE)))),"not entered","")</f>
        <v/>
      </c>
    </row>
    <row r="24" spans="2:7">
      <c r="B24" s="72" t="s">
        <v>151</v>
      </c>
      <c r="C24" s="74" t="str">
        <f t="shared" si="0"/>
        <v>Male</v>
      </c>
      <c r="D24" s="74" t="str">
        <f t="shared" si="1"/>
        <v>CTC</v>
      </c>
      <c r="E24" s="130">
        <v>2.4803240740740737E-2</v>
      </c>
      <c r="F24" s="75">
        <f t="shared" si="2"/>
        <v>8572.0951936537585</v>
      </c>
      <c r="G24" t="str">
        <f>IF((ISERROR((VLOOKUP(B24,Calculation!C$2:C$382,1,FALSE)))),"not entered","")</f>
        <v/>
      </c>
    </row>
    <row r="25" spans="2:7">
      <c r="B25" s="72" t="s">
        <v>173</v>
      </c>
      <c r="C25" s="74" t="str">
        <f t="shared" si="0"/>
        <v>Male</v>
      </c>
      <c r="D25" s="74" t="str">
        <f t="shared" si="1"/>
        <v>CTC</v>
      </c>
      <c r="E25" s="130">
        <v>2.5150462962962958E-2</v>
      </c>
      <c r="F25" s="75">
        <f t="shared" si="2"/>
        <v>8453.7505752416037</v>
      </c>
      <c r="G25" t="str">
        <f>IF((ISERROR((VLOOKUP(B25,Calculation!C$2:C$382,1,FALSE)))),"not entered","")</f>
        <v/>
      </c>
    </row>
    <row r="26" spans="2:7">
      <c r="B26" s="72" t="s">
        <v>174</v>
      </c>
      <c r="C26" s="74" t="str">
        <f t="shared" si="0"/>
        <v>Male</v>
      </c>
      <c r="D26" s="74" t="str">
        <f t="shared" si="1"/>
        <v>CTC</v>
      </c>
      <c r="E26" s="130">
        <v>2.5428240740740737E-2</v>
      </c>
      <c r="F26" s="75">
        <f t="shared" si="2"/>
        <v>8361.4019116977706</v>
      </c>
      <c r="G26" t="str">
        <f>IF((ISERROR((VLOOKUP(B26,Calculation!C$2:C$382,1,FALSE)))),"not entered","")</f>
        <v/>
      </c>
    </row>
    <row r="27" spans="2:7">
      <c r="B27" s="72" t="s">
        <v>138</v>
      </c>
      <c r="C27" s="74" t="str">
        <f t="shared" si="0"/>
        <v>Male</v>
      </c>
      <c r="D27" s="74" t="str">
        <f t="shared" si="1"/>
        <v>EET</v>
      </c>
      <c r="E27" s="130">
        <v>2.5567129629629634E-2</v>
      </c>
      <c r="F27" s="75">
        <f t="shared" si="2"/>
        <v>8315.9800814848331</v>
      </c>
      <c r="G27" t="str">
        <f>IF((ISERROR((VLOOKUP(B27,Calculation!C$2:C$382,1,FALSE)))),"not entered","")</f>
        <v/>
      </c>
    </row>
    <row r="28" spans="2:7">
      <c r="B28" s="72" t="s">
        <v>136</v>
      </c>
      <c r="C28" s="74" t="str">
        <f t="shared" si="0"/>
        <v>Male</v>
      </c>
      <c r="D28" s="74" t="str">
        <f t="shared" si="1"/>
        <v>CTC</v>
      </c>
      <c r="E28" s="130">
        <v>2.5983796296296297E-2</v>
      </c>
      <c r="F28" s="75">
        <f t="shared" si="2"/>
        <v>8182.6280623608018</v>
      </c>
      <c r="G28" t="str">
        <f>IF((ISERROR((VLOOKUP(B28,Calculation!C$2:C$382,1,FALSE)))),"not entered","")</f>
        <v/>
      </c>
    </row>
    <row r="29" spans="2:7">
      <c r="B29" s="72" t="s">
        <v>175</v>
      </c>
      <c r="C29" s="74" t="str">
        <f t="shared" si="0"/>
        <v>Male</v>
      </c>
      <c r="D29" s="74" t="str">
        <f t="shared" si="1"/>
        <v>CTC</v>
      </c>
      <c r="E29" s="130">
        <v>2.8680555555555542E-2</v>
      </c>
      <c r="F29" s="75">
        <f t="shared" si="2"/>
        <v>7413.2364810330946</v>
      </c>
      <c r="G29" t="str">
        <f>IF((ISERROR((VLOOKUP(B29,Calculation!C$2:C$382,1,FALSE)))),"not entered","")</f>
        <v/>
      </c>
    </row>
    <row r="30" spans="2:7">
      <c r="B30" s="72" t="s">
        <v>143</v>
      </c>
      <c r="C30" s="74" t="str">
        <f t="shared" si="0"/>
        <v>Male</v>
      </c>
      <c r="D30" s="74" t="str">
        <f t="shared" si="1"/>
        <v>CTC</v>
      </c>
      <c r="E30" s="130">
        <v>2.8935185185185175E-2</v>
      </c>
      <c r="F30" s="75">
        <f t="shared" si="2"/>
        <v>7348.0000000000027</v>
      </c>
      <c r="G30" t="str">
        <f>IF((ISERROR((VLOOKUP(B30,Calculation!C$2:C$382,1,FALSE)))),"not entered","")</f>
        <v/>
      </c>
    </row>
    <row r="31" spans="2:7">
      <c r="B31" s="72" t="s">
        <v>176</v>
      </c>
      <c r="C31" s="74" t="str">
        <f t="shared" si="0"/>
        <v>Male</v>
      </c>
      <c r="D31" s="74" t="str">
        <f t="shared" si="1"/>
        <v>CTC</v>
      </c>
      <c r="E31" s="130">
        <v>3.1909722222222214E-2</v>
      </c>
      <c r="F31" s="75">
        <f t="shared" si="2"/>
        <v>6663.0395357272419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24" priority="1" stopIfTrue="1" operator="equal">
      <formula>"x"</formula>
    </cfRule>
  </conditionalFormatting>
  <conditionalFormatting sqref="G4:G205">
    <cfRule type="cellIs" dxfId="23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4188" divId="ebta league Tristar 3_24188" sourceType="range" sourceRef="A1:F31" destinationFile="C:\A TEER\Web\TEER League 08\mclean t3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F22" sqref="A1:F22"/>
    </sheetView>
  </sheetViews>
  <sheetFormatPr defaultRowHeight="12.75"/>
  <cols>
    <col min="1" max="1" width="1.7109375" customWidth="1"/>
    <col min="2" max="2" width="19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Races!A10</f>
        <v>Norwich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111</v>
      </c>
      <c r="D4" s="70"/>
      <c r="E4" s="129">
        <v>1.9780092592592592E-2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74</v>
      </c>
      <c r="C5" s="73" t="s">
        <v>112</v>
      </c>
      <c r="D5" s="73"/>
      <c r="E5" s="130">
        <v>1.9328703703703702E-2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129</v>
      </c>
      <c r="C6" s="74" t="str">
        <f t="shared" ref="C6:C69" si="0">VLOOKUP(B6,name,3,FALSE)</f>
        <v>Male</v>
      </c>
      <c r="D6" s="74" t="str">
        <f t="shared" ref="D6:D69" si="1">VLOOKUP(B6,name,2,FALSE)</f>
        <v>CTC</v>
      </c>
      <c r="E6" s="130">
        <v>1.9328703703703702E-2</v>
      </c>
      <c r="F6" s="75">
        <f t="shared" ref="F6:F37" si="2">(VLOOKUP(C6,C$4:E$5,3,FALSE))/(E6/10000)</f>
        <v>10000</v>
      </c>
      <c r="G6" t="str">
        <f>IF((ISERROR((VLOOKUP(B6,Calculation!C$2:C$382,1,FALSE)))),"not entered","")</f>
        <v/>
      </c>
    </row>
    <row r="7" spans="2:7">
      <c r="B7" s="72" t="s">
        <v>128</v>
      </c>
      <c r="C7" s="74" t="str">
        <f t="shared" si="0"/>
        <v>Male</v>
      </c>
      <c r="D7" s="74" t="str">
        <f t="shared" si="1"/>
        <v>TSE</v>
      </c>
      <c r="E7" s="130">
        <v>1.9594907407407408E-2</v>
      </c>
      <c r="F7" s="75">
        <f t="shared" si="2"/>
        <v>9864.1464855286467</v>
      </c>
      <c r="G7" t="str">
        <f>IF((ISERROR((VLOOKUP(B7,Calculation!C$2:C$382,1,FALSE)))),"not entered","")</f>
        <v/>
      </c>
    </row>
    <row r="8" spans="2:7">
      <c r="B8" s="72" t="s">
        <v>133</v>
      </c>
      <c r="C8" s="74" t="str">
        <f t="shared" si="0"/>
        <v>Female</v>
      </c>
      <c r="D8" s="74" t="str">
        <f t="shared" si="1"/>
        <v>CTC</v>
      </c>
      <c r="E8" s="130">
        <v>1.9780092592592592E-2</v>
      </c>
      <c r="F8" s="75">
        <f t="shared" si="2"/>
        <v>10000</v>
      </c>
      <c r="G8" t="str">
        <f>IF((ISERROR((VLOOKUP(B8,Calculation!C$2:C$382,1,FALSE)))),"not entered","")</f>
        <v/>
      </c>
    </row>
    <row r="9" spans="2:7">
      <c r="B9" s="72" t="s">
        <v>130</v>
      </c>
      <c r="C9" s="74" t="str">
        <f t="shared" si="0"/>
        <v>Male</v>
      </c>
      <c r="D9" s="74" t="str">
        <f t="shared" si="1"/>
        <v>CTC</v>
      </c>
      <c r="E9" s="130">
        <v>1.9872685185185184E-2</v>
      </c>
      <c r="F9" s="75">
        <f t="shared" si="2"/>
        <v>9726.2667443214905</v>
      </c>
      <c r="G9" t="str">
        <f>IF((ISERROR((VLOOKUP(B9,Calculation!C$2:C$382,1,FALSE)))),"not entered","")</f>
        <v/>
      </c>
    </row>
    <row r="10" spans="2:7">
      <c r="B10" s="72" t="s">
        <v>132</v>
      </c>
      <c r="C10" s="74" t="str">
        <f t="shared" si="0"/>
        <v>Male</v>
      </c>
      <c r="D10" s="74" t="str">
        <f t="shared" si="1"/>
        <v>EET</v>
      </c>
      <c r="E10" s="130">
        <v>2.0219907407407409E-2</v>
      </c>
      <c r="F10" s="75">
        <f t="shared" si="2"/>
        <v>9559.2444190040042</v>
      </c>
      <c r="G10" t="str">
        <f>IF((ISERROR((VLOOKUP(B10,Calculation!C$2:C$382,1,FALSE)))),"not entered","")</f>
        <v/>
      </c>
    </row>
    <row r="11" spans="2:7">
      <c r="B11" s="72" t="s">
        <v>137</v>
      </c>
      <c r="C11" s="74" t="str">
        <f t="shared" si="0"/>
        <v>Female</v>
      </c>
      <c r="D11" s="74" t="str">
        <f t="shared" si="1"/>
        <v>CTC</v>
      </c>
      <c r="E11" s="130">
        <v>2.0625000000000001E-2</v>
      </c>
      <c r="F11" s="75">
        <f t="shared" si="2"/>
        <v>9590.3479236812564</v>
      </c>
      <c r="G11" t="str">
        <f>IF((ISERROR((VLOOKUP(B11,Calculation!C$2:C$382,1,FALSE)))),"not entered","")</f>
        <v/>
      </c>
    </row>
    <row r="12" spans="2:7">
      <c r="B12" s="72" t="s">
        <v>147</v>
      </c>
      <c r="C12" s="74" t="str">
        <f t="shared" si="0"/>
        <v>Female</v>
      </c>
      <c r="D12" s="74" t="str">
        <f t="shared" si="1"/>
        <v>ITC</v>
      </c>
      <c r="E12" s="130">
        <v>2.1446759259259259E-2</v>
      </c>
      <c r="F12" s="75">
        <f t="shared" si="2"/>
        <v>9222.8818132757697</v>
      </c>
      <c r="G12" t="str">
        <f>IF((ISERROR((VLOOKUP(B12,Calculation!C$2:C$382,1,FALSE)))),"not entered","")</f>
        <v/>
      </c>
    </row>
    <row r="13" spans="2:7">
      <c r="B13" s="72" t="s">
        <v>159</v>
      </c>
      <c r="C13" s="74" t="str">
        <f t="shared" si="0"/>
        <v>Female</v>
      </c>
      <c r="D13" s="74" t="str">
        <f t="shared" si="1"/>
        <v>TAS</v>
      </c>
      <c r="E13" s="130">
        <v>2.1562499999999998E-2</v>
      </c>
      <c r="F13" s="75">
        <f t="shared" si="2"/>
        <v>9173.3762748255504</v>
      </c>
      <c r="G13" t="str">
        <f>IF((ISERROR((VLOOKUP(B13,Calculation!C$2:C$382,1,FALSE)))),"not entered","")</f>
        <v/>
      </c>
    </row>
    <row r="14" spans="2:7">
      <c r="B14" s="72" t="s">
        <v>162</v>
      </c>
      <c r="C14" s="74" t="str">
        <f t="shared" si="0"/>
        <v>Male</v>
      </c>
      <c r="D14" s="74" t="str">
        <f t="shared" si="1"/>
        <v>TAS</v>
      </c>
      <c r="E14" s="130">
        <v>2.1689814814814815E-2</v>
      </c>
      <c r="F14" s="75">
        <f t="shared" si="2"/>
        <v>8911.419423692636</v>
      </c>
      <c r="G14" t="str">
        <f>IF((ISERROR((VLOOKUP(B14,Calculation!C$2:C$382,1,FALSE)))),"not entered","")</f>
        <v/>
      </c>
    </row>
    <row r="15" spans="2:7">
      <c r="B15" s="72" t="s">
        <v>161</v>
      </c>
      <c r="C15" s="74" t="str">
        <f t="shared" si="0"/>
        <v>Male</v>
      </c>
      <c r="D15" s="74" t="str">
        <f t="shared" si="1"/>
        <v>TAS</v>
      </c>
      <c r="E15" s="130">
        <v>2.1759259259259259E-2</v>
      </c>
      <c r="F15" s="75">
        <f t="shared" si="2"/>
        <v>8882.9787234042542</v>
      </c>
      <c r="G15" t="str">
        <f>IF((ISERROR((VLOOKUP(B15,Calculation!C$2:C$382,1,FALSE)))),"not entered","")</f>
        <v/>
      </c>
    </row>
    <row r="16" spans="2:7">
      <c r="B16" s="72" t="s">
        <v>136</v>
      </c>
      <c r="C16" s="74" t="str">
        <f t="shared" si="0"/>
        <v>Male</v>
      </c>
      <c r="D16" s="74" t="str">
        <f t="shared" si="1"/>
        <v>CTC</v>
      </c>
      <c r="E16" s="130">
        <v>2.2337962962962962E-2</v>
      </c>
      <c r="F16" s="75">
        <f t="shared" si="2"/>
        <v>8652.8497409326428</v>
      </c>
      <c r="G16" t="str">
        <f>IF((ISERROR((VLOOKUP(B16,Calculation!C$2:C$382,1,FALSE)))),"not entered","")</f>
        <v/>
      </c>
    </row>
    <row r="17" spans="2:7">
      <c r="B17" s="72" t="s">
        <v>145</v>
      </c>
      <c r="C17" s="74" t="str">
        <f t="shared" si="0"/>
        <v>Male</v>
      </c>
      <c r="D17" s="74" t="str">
        <f t="shared" si="1"/>
        <v>DIS</v>
      </c>
      <c r="E17" s="130">
        <v>2.2812499999999999E-2</v>
      </c>
      <c r="F17" s="75">
        <f t="shared" si="2"/>
        <v>8472.8564180618978</v>
      </c>
      <c r="G17" t="str">
        <f>IF((ISERROR((VLOOKUP(B17,Calculation!C$2:C$382,1,FALSE)))),"not entered","")</f>
        <v/>
      </c>
    </row>
    <row r="18" spans="2:7">
      <c r="B18" s="72" t="s">
        <v>141</v>
      </c>
      <c r="C18" s="74" t="str">
        <f t="shared" si="0"/>
        <v>Female</v>
      </c>
      <c r="D18" s="74" t="str">
        <f t="shared" si="1"/>
        <v>DIS</v>
      </c>
      <c r="E18" s="130">
        <v>2.2881944444444444E-2</v>
      </c>
      <c r="F18" s="75">
        <f t="shared" si="2"/>
        <v>8644.4107233181585</v>
      </c>
      <c r="G18" t="str">
        <f>IF((ISERROR((VLOOKUP(B18,Calculation!C$2:C$382,1,FALSE)))),"not entered","")</f>
        <v/>
      </c>
    </row>
    <row r="19" spans="2:7">
      <c r="B19" s="72" t="s">
        <v>151</v>
      </c>
      <c r="C19" s="74" t="str">
        <f t="shared" si="0"/>
        <v>Male</v>
      </c>
      <c r="D19" s="74" t="str">
        <f t="shared" si="1"/>
        <v>CTC</v>
      </c>
      <c r="E19" s="130">
        <v>2.2881944444444444E-2</v>
      </c>
      <c r="F19" s="75">
        <f t="shared" si="2"/>
        <v>8447.1421345472936</v>
      </c>
      <c r="G19" t="str">
        <f>IF((ISERROR((VLOOKUP(B19,Calculation!C$2:C$382,1,FALSE)))),"not entered","")</f>
        <v/>
      </c>
    </row>
    <row r="20" spans="2:7">
      <c r="B20" s="72" t="s">
        <v>160</v>
      </c>
      <c r="C20" s="74" t="str">
        <f t="shared" si="0"/>
        <v>Female</v>
      </c>
      <c r="D20" s="74" t="str">
        <f t="shared" si="1"/>
        <v>TAS</v>
      </c>
      <c r="E20" s="130">
        <v>2.5729166666666668E-2</v>
      </c>
      <c r="F20" s="75">
        <f t="shared" si="2"/>
        <v>7687.8092667566352</v>
      </c>
      <c r="G20" t="str">
        <f>IF((ISERROR((VLOOKUP(B20,Calculation!C$2:C$382,1,FALSE)))),"not entered","")</f>
        <v/>
      </c>
    </row>
    <row r="21" spans="2:7">
      <c r="B21" s="72" t="s">
        <v>158</v>
      </c>
      <c r="C21" s="74" t="str">
        <f t="shared" si="0"/>
        <v>Female</v>
      </c>
      <c r="D21" s="74" t="str">
        <f t="shared" si="1"/>
        <v>TAS</v>
      </c>
      <c r="E21" s="130">
        <v>2.7002314814814816E-2</v>
      </c>
      <c r="F21" s="75">
        <f t="shared" si="2"/>
        <v>7325.3321903129008</v>
      </c>
      <c r="G21" t="str">
        <f>IF((ISERROR((VLOOKUP(B21,Calculation!C$2:C$382,1,FALSE)))),"not entered","")</f>
        <v/>
      </c>
    </row>
    <row r="22" spans="2:7">
      <c r="B22" s="72" t="s">
        <v>177</v>
      </c>
      <c r="C22" s="74" t="str">
        <f t="shared" si="0"/>
        <v>Female</v>
      </c>
      <c r="D22" s="74" t="str">
        <f t="shared" si="1"/>
        <v>TAC</v>
      </c>
      <c r="E22" s="130">
        <v>2.9791666666666668E-2</v>
      </c>
      <c r="F22" s="75">
        <f t="shared" si="2"/>
        <v>6639.4716394716388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22" priority="1" stopIfTrue="1" operator="equal">
      <formula>"x"</formula>
    </cfRule>
  </conditionalFormatting>
  <conditionalFormatting sqref="G4:G205">
    <cfRule type="cellIs" dxfId="21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5816" divId="ebta league Tristar 3_25816" sourceType="range" sourceRef="A1:F22" destinationFile="C:\A TEER\Web\TEER League 08\norwich t3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F16" sqref="A1:F16"/>
    </sheetView>
  </sheetViews>
  <sheetFormatPr defaultRowHeight="12.75"/>
  <cols>
    <col min="1" max="1" width="2.140625" customWidth="1"/>
    <col min="2" max="2" width="1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Races!A11</f>
        <v>Upminster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111</v>
      </c>
      <c r="D4" s="70"/>
      <c r="E4" s="129">
        <v>2.4652777777777777E-2</v>
      </c>
      <c r="F4" s="71">
        <f>E4/(E4/100)</f>
        <v>100.00000000000001</v>
      </c>
      <c r="G4" t="str">
        <f>IF((ISERROR((VLOOKUP(B4,Calculation!C$2:C$382,1,FALSE)))),"not entered","")</f>
        <v/>
      </c>
    </row>
    <row r="5" spans="2:7">
      <c r="B5" s="72" t="s">
        <v>74</v>
      </c>
      <c r="C5" s="73" t="s">
        <v>112</v>
      </c>
      <c r="D5" s="73"/>
      <c r="E5" s="130">
        <v>1.8055555555555557E-2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146</v>
      </c>
      <c r="C6" s="74" t="str">
        <f t="shared" ref="C6:C69" si="0">VLOOKUP(B6,name,3,FALSE)</f>
        <v>Female</v>
      </c>
      <c r="D6" s="74" t="str">
        <f t="shared" ref="D6:D69" si="1">VLOOKUP(B6,name,2,FALSE)</f>
        <v>TFH</v>
      </c>
      <c r="E6" s="130">
        <v>2.4652777777777787E-2</v>
      </c>
      <c r="F6" s="75">
        <f t="shared" ref="F6:F37" si="2">(VLOOKUP(C6,C$4:E$5,3,FALSE))/(E6/10000)</f>
        <v>9999.9999999999964</v>
      </c>
      <c r="G6" t="str">
        <f>IF((ISERROR((VLOOKUP(B6,Calculation!C$2:C$382,1,FALSE)))),"not entered","")</f>
        <v/>
      </c>
    </row>
    <row r="7" spans="2:7">
      <c r="B7" s="72" t="s">
        <v>189</v>
      </c>
      <c r="C7" s="74" t="str">
        <f t="shared" si="0"/>
        <v>Female</v>
      </c>
      <c r="D7" s="74" t="str">
        <f t="shared" si="1"/>
        <v>TSE</v>
      </c>
      <c r="E7" s="130">
        <v>2.5138888888888905E-2</v>
      </c>
      <c r="F7" s="75">
        <f t="shared" si="2"/>
        <v>9806.6298342541377</v>
      </c>
      <c r="G7" t="str">
        <f>IF((ISERROR((VLOOKUP(B7,Calculation!C$2:C$382,1,FALSE)))),"not entered","")</f>
        <v/>
      </c>
    </row>
    <row r="8" spans="2:7">
      <c r="B8" s="72" t="s">
        <v>142</v>
      </c>
      <c r="C8" s="74" t="str">
        <f t="shared" si="0"/>
        <v>Female</v>
      </c>
      <c r="D8" s="74" t="str">
        <f t="shared" si="1"/>
        <v>EET</v>
      </c>
      <c r="E8" s="130">
        <v>2.6180555555555568E-2</v>
      </c>
      <c r="F8" s="75">
        <f t="shared" si="2"/>
        <v>9416.4456233421697</v>
      </c>
      <c r="G8" t="str">
        <f>IF((ISERROR((VLOOKUP(B8,Calculation!C$2:C$382,1,FALSE)))),"not entered","")</f>
        <v/>
      </c>
    </row>
    <row r="9" spans="2:7">
      <c r="B9" s="72" t="s">
        <v>169</v>
      </c>
      <c r="C9" s="74" t="str">
        <f t="shared" si="0"/>
        <v>Female</v>
      </c>
      <c r="D9" s="74" t="str">
        <f t="shared" si="1"/>
        <v>TSE</v>
      </c>
      <c r="E9" s="130">
        <v>2.7708333333333349E-2</v>
      </c>
      <c r="F9" s="75">
        <f t="shared" si="2"/>
        <v>8897.2431077694182</v>
      </c>
      <c r="G9" t="str">
        <f>IF((ISERROR((VLOOKUP(B9,Calculation!C$2:C$382,1,FALSE)))),"not entered","")</f>
        <v/>
      </c>
    </row>
    <row r="10" spans="2:7">
      <c r="B10" s="72" t="s">
        <v>128</v>
      </c>
      <c r="C10" s="74" t="str">
        <f t="shared" si="0"/>
        <v>Male</v>
      </c>
      <c r="D10" s="74" t="str">
        <f t="shared" si="1"/>
        <v>TSE</v>
      </c>
      <c r="E10" s="130">
        <v>1.8055555555555561E-2</v>
      </c>
      <c r="F10" s="75">
        <f t="shared" si="2"/>
        <v>9999.9999999999982</v>
      </c>
      <c r="G10" t="str">
        <f>IF((ISERROR((VLOOKUP(B10,Calculation!C$2:C$382,1,FALSE)))),"not entered","")</f>
        <v/>
      </c>
    </row>
    <row r="11" spans="2:7">
      <c r="B11" s="72" t="s">
        <v>129</v>
      </c>
      <c r="C11" s="74" t="str">
        <f t="shared" si="0"/>
        <v>Male</v>
      </c>
      <c r="D11" s="74" t="str">
        <f t="shared" si="1"/>
        <v>CTC</v>
      </c>
      <c r="E11" s="130">
        <v>1.8553240740740731E-2</v>
      </c>
      <c r="F11" s="75">
        <f t="shared" si="2"/>
        <v>9731.752963194016</v>
      </c>
      <c r="G11" t="str">
        <f>IF((ISERROR((VLOOKUP(B11,Calculation!C$2:C$382,1,FALSE)))),"not entered","")</f>
        <v/>
      </c>
    </row>
    <row r="12" spans="2:7">
      <c r="B12" s="72" t="s">
        <v>130</v>
      </c>
      <c r="C12" s="74" t="str">
        <f t="shared" si="0"/>
        <v>Male</v>
      </c>
      <c r="D12" s="74" t="str">
        <f t="shared" si="1"/>
        <v>CTC</v>
      </c>
      <c r="E12" s="130">
        <v>1.9039351851851849E-2</v>
      </c>
      <c r="F12" s="75">
        <f t="shared" si="2"/>
        <v>9483.2826747720392</v>
      </c>
      <c r="G12" t="str">
        <f>IF((ISERROR((VLOOKUP(B12,Calculation!C$2:C$382,1,FALSE)))),"not entered","")</f>
        <v/>
      </c>
    </row>
    <row r="13" spans="2:7">
      <c r="B13" s="72" t="s">
        <v>190</v>
      </c>
      <c r="C13" s="74" t="str">
        <f t="shared" si="0"/>
        <v>Male</v>
      </c>
      <c r="D13" s="74" t="str">
        <f t="shared" si="1"/>
        <v>EET</v>
      </c>
      <c r="E13" s="130">
        <v>2.0185185185185195E-2</v>
      </c>
      <c r="F13" s="75">
        <f t="shared" si="2"/>
        <v>8944.954128440364</v>
      </c>
      <c r="G13" t="str">
        <f>IF((ISERROR((VLOOKUP(B13,Calculation!C$2:C$382,1,FALSE)))),"not entered","")</f>
        <v/>
      </c>
    </row>
    <row r="14" spans="2:7">
      <c r="B14" s="72" t="s">
        <v>191</v>
      </c>
      <c r="C14" s="74" t="str">
        <f t="shared" si="0"/>
        <v>Male</v>
      </c>
      <c r="D14" s="74" t="str">
        <f t="shared" si="1"/>
        <v>tsE</v>
      </c>
      <c r="E14" s="130">
        <v>2.0347222222222211E-2</v>
      </c>
      <c r="F14" s="75">
        <f t="shared" si="2"/>
        <v>8873.7201365187775</v>
      </c>
      <c r="G14" t="str">
        <f>IF((ISERROR((VLOOKUP(B14,Calculation!C$2:C$382,1,FALSE)))),"not entered","")</f>
        <v/>
      </c>
    </row>
    <row r="15" spans="2:7">
      <c r="B15" s="72" t="s">
        <v>136</v>
      </c>
      <c r="C15" s="74" t="str">
        <f t="shared" si="0"/>
        <v>Male</v>
      </c>
      <c r="D15" s="74" t="str">
        <f t="shared" si="1"/>
        <v>CTC</v>
      </c>
      <c r="E15" s="130">
        <v>2.1597222222222226E-2</v>
      </c>
      <c r="F15" s="75">
        <f t="shared" si="2"/>
        <v>8360.1286173633434</v>
      </c>
      <c r="G15" t="str">
        <f>IF((ISERROR((VLOOKUP(B15,Calculation!C$2:C$382,1,FALSE)))),"not entered","")</f>
        <v/>
      </c>
    </row>
    <row r="16" spans="2:7">
      <c r="B16" s="72" t="s">
        <v>153</v>
      </c>
      <c r="C16" s="74" t="str">
        <f t="shared" si="0"/>
        <v>Male</v>
      </c>
      <c r="D16" s="74" t="str">
        <f t="shared" si="1"/>
        <v>EET</v>
      </c>
      <c r="E16" s="130">
        <v>2.4930555555555553E-2</v>
      </c>
      <c r="F16" s="75">
        <f t="shared" si="2"/>
        <v>7242.3398328690819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20" priority="1" stopIfTrue="1" operator="equal">
      <formula>"x"</formula>
    </cfRule>
  </conditionalFormatting>
  <conditionalFormatting sqref="G4:G205">
    <cfRule type="cellIs" dxfId="19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8520" divId="ebta league Tristar 3_28520" sourceType="range" sourceRef="A1:F16" destinationFile="C:\A TEER\Web\TEER League 08\Upminster t3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205"/>
  <sheetViews>
    <sheetView workbookViewId="0">
      <selection activeCell="G19" sqref="A1:G19"/>
    </sheetView>
  </sheetViews>
  <sheetFormatPr defaultRowHeight="12.75"/>
  <cols>
    <col min="1" max="1" width="2.85546875" customWidth="1"/>
    <col min="2" max="2" width="20.5703125" bestFit="1" customWidth="1"/>
    <col min="3" max="3" width="12.85546875" bestFit="1" customWidth="1"/>
    <col min="4" max="4" width="5.5703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Races!A12</f>
        <v>Tri-Force TriStars</v>
      </c>
      <c r="C2" s="57"/>
      <c r="D2" s="31"/>
      <c r="E2" s="32"/>
    </row>
    <row r="3" spans="2:7">
      <c r="B3" s="49" t="s">
        <v>2</v>
      </c>
      <c r="C3" s="58" t="s">
        <v>9</v>
      </c>
      <c r="D3" s="50" t="s">
        <v>10</v>
      </c>
      <c r="E3" s="51" t="s">
        <v>4</v>
      </c>
    </row>
    <row r="4" spans="2:7" ht="13.5" thickBot="1">
      <c r="B4" s="49" t="s">
        <v>2</v>
      </c>
      <c r="C4" s="58" t="s">
        <v>24</v>
      </c>
      <c r="D4" s="58" t="s">
        <v>23</v>
      </c>
      <c r="E4" s="50" t="s">
        <v>10</v>
      </c>
      <c r="F4" s="51" t="s">
        <v>4</v>
      </c>
    </row>
    <row r="5" spans="2:7">
      <c r="B5" s="128" t="s">
        <v>74</v>
      </c>
      <c r="C5" s="70" t="s">
        <v>111</v>
      </c>
      <c r="D5" s="70"/>
      <c r="E5" s="129">
        <v>1.5914351851851853E-2</v>
      </c>
      <c r="F5" s="71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74</v>
      </c>
      <c r="C6" s="73" t="s">
        <v>112</v>
      </c>
      <c r="D6" s="73"/>
      <c r="E6" s="130">
        <v>1.5277777777777777E-2</v>
      </c>
      <c r="F6" s="75">
        <f>E6/(E6/100)</f>
        <v>100</v>
      </c>
      <c r="G6" t="str">
        <f>IF((ISERROR((VLOOKUP(B6,Calculation!C$2:C$382,1,FALSE)))),"not entered","")</f>
        <v/>
      </c>
    </row>
    <row r="7" spans="2:7">
      <c r="B7" s="72" t="s">
        <v>178</v>
      </c>
      <c r="C7" s="74" t="str">
        <f t="shared" ref="C7:C67" si="0">VLOOKUP(B7,name,3,FALSE)</f>
        <v>Male</v>
      </c>
      <c r="D7" s="74" t="str">
        <f t="shared" ref="D7:D67" si="1">VLOOKUP(B7,name,2,FALSE)</f>
        <v>TFH</v>
      </c>
      <c r="E7" s="130">
        <v>1.55902777777778E-2</v>
      </c>
      <c r="F7" s="75">
        <f>(VLOOKUP(C7,C$5:E$6,3,FALSE))/(E7/10000)</f>
        <v>9799.5545657015446</v>
      </c>
      <c r="G7" t="str">
        <f>IF((ISERROR((VLOOKUP(B7,Calculation!C$2:C$382,1,FALSE)))),"not entered","")</f>
        <v/>
      </c>
    </row>
    <row r="8" spans="2:7">
      <c r="B8" s="72" t="s">
        <v>145</v>
      </c>
      <c r="C8" s="74" t="str">
        <f t="shared" si="0"/>
        <v>Male</v>
      </c>
      <c r="D8" s="74" t="str">
        <f t="shared" si="1"/>
        <v>DIS</v>
      </c>
      <c r="E8" s="130">
        <v>1.8553240740740759E-2</v>
      </c>
      <c r="F8" s="75">
        <f t="shared" ref="F8:F71" si="2">(VLOOKUP(C8,C$5:E$6,3,FALSE))/(E8/10000)</f>
        <v>8234.5601996256937</v>
      </c>
      <c r="G8" t="str">
        <f>IF((ISERROR((VLOOKUP(B8,Calculation!C$2:C$382,1,FALSE)))),"not entered","")</f>
        <v/>
      </c>
    </row>
    <row r="9" spans="2:7">
      <c r="B9" s="72" t="s">
        <v>179</v>
      </c>
      <c r="C9" s="74" t="str">
        <f t="shared" si="0"/>
        <v>Male</v>
      </c>
      <c r="D9" s="74" t="str">
        <f t="shared" si="1"/>
        <v>TFH</v>
      </c>
      <c r="E9" s="130">
        <v>1.9502314814814833E-2</v>
      </c>
      <c r="F9" s="75">
        <f t="shared" si="2"/>
        <v>7833.8278931750665</v>
      </c>
      <c r="G9" t="str">
        <f>IF((ISERROR((VLOOKUP(B9,Calculation!C$2:C$382,1,FALSE)))),"not entered","")</f>
        <v/>
      </c>
    </row>
    <row r="10" spans="2:7">
      <c r="B10" s="72" t="s">
        <v>130</v>
      </c>
      <c r="C10" s="74" t="str">
        <f t="shared" si="0"/>
        <v>Male</v>
      </c>
      <c r="D10" s="74" t="str">
        <f t="shared" si="1"/>
        <v>CTC</v>
      </c>
      <c r="E10" s="130">
        <v>1.6412037037037044E-2</v>
      </c>
      <c r="F10" s="75">
        <f t="shared" si="2"/>
        <v>9308.8857545839164</v>
      </c>
      <c r="G10" t="str">
        <f>IF((ISERROR((VLOOKUP(B10,Calculation!C$2:C$382,1,FALSE)))),"not entered","")</f>
        <v/>
      </c>
    </row>
    <row r="11" spans="2:7">
      <c r="B11" s="72" t="s">
        <v>180</v>
      </c>
      <c r="C11" s="74" t="str">
        <f t="shared" si="0"/>
        <v>Male</v>
      </c>
      <c r="D11" s="74" t="str">
        <f t="shared" si="1"/>
        <v>TSE</v>
      </c>
      <c r="E11" s="130">
        <v>1.5277777777777779E-2</v>
      </c>
      <c r="F11" s="75">
        <f t="shared" si="2"/>
        <v>10000</v>
      </c>
      <c r="G11" t="str">
        <f>IF((ISERROR((VLOOKUP(B11,Calculation!C$2:C$382,1,FALSE)))),"not entered","")</f>
        <v/>
      </c>
    </row>
    <row r="12" spans="2:7">
      <c r="B12" s="72" t="s">
        <v>134</v>
      </c>
      <c r="C12" s="74" t="str">
        <f t="shared" si="0"/>
        <v>Male</v>
      </c>
      <c r="D12" s="74" t="str">
        <f t="shared" si="1"/>
        <v>TFH</v>
      </c>
      <c r="E12" s="130">
        <v>1.7337962962962972E-2</v>
      </c>
      <c r="F12" s="75">
        <f t="shared" si="2"/>
        <v>8811.7489986648816</v>
      </c>
      <c r="G12" t="str">
        <f>IF((ISERROR((VLOOKUP(B12,Calculation!C$2:C$382,1,FALSE)))),"not entered","")</f>
        <v/>
      </c>
    </row>
    <row r="13" spans="2:7">
      <c r="B13" s="72" t="s">
        <v>129</v>
      </c>
      <c r="C13" s="74" t="str">
        <f t="shared" si="0"/>
        <v>Male</v>
      </c>
      <c r="D13" s="74" t="str">
        <f t="shared" si="1"/>
        <v>CTC</v>
      </c>
      <c r="E13" s="130">
        <v>1.5775462962962963E-2</v>
      </c>
      <c r="F13" s="75">
        <f t="shared" si="2"/>
        <v>9684.5194424064557</v>
      </c>
      <c r="G13" t="str">
        <f>IF((ISERROR((VLOOKUP(B13,Calculation!C$2:C$382,1,FALSE)))),"not entered","")</f>
        <v/>
      </c>
    </row>
    <row r="14" spans="2:7">
      <c r="B14" s="72" t="s">
        <v>181</v>
      </c>
      <c r="C14" s="74" t="str">
        <f t="shared" si="0"/>
        <v>Male</v>
      </c>
      <c r="D14" s="74" t="str">
        <f t="shared" si="1"/>
        <v>TFH</v>
      </c>
      <c r="E14" s="130">
        <v>1.7048611111111112E-2</v>
      </c>
      <c r="F14" s="75">
        <f t="shared" si="2"/>
        <v>8961.3034623217918</v>
      </c>
      <c r="G14" t="str">
        <f>IF((ISERROR((VLOOKUP(B14,Calculation!C$2:C$382,1,FALSE)))),"not entered","")</f>
        <v/>
      </c>
    </row>
    <row r="15" spans="2:7">
      <c r="B15" s="72" t="s">
        <v>182</v>
      </c>
      <c r="C15" s="74" t="str">
        <f t="shared" si="0"/>
        <v>Female</v>
      </c>
      <c r="D15" s="74" t="str">
        <f t="shared" si="1"/>
        <v>TFH</v>
      </c>
      <c r="E15" s="130">
        <v>2.2870370370370374E-2</v>
      </c>
      <c r="F15" s="75">
        <f t="shared" si="2"/>
        <v>6958.5020242914979</v>
      </c>
      <c r="G15" t="str">
        <f>IF((ISERROR((VLOOKUP(B15,Calculation!C$2:C$382,1,FALSE)))),"not entered","")</f>
        <v/>
      </c>
    </row>
    <row r="16" spans="2:7">
      <c r="B16" s="72" t="s">
        <v>183</v>
      </c>
      <c r="C16" s="74" t="str">
        <f t="shared" si="0"/>
        <v>Female</v>
      </c>
      <c r="D16" s="74" t="str">
        <f t="shared" si="1"/>
        <v>TFH</v>
      </c>
      <c r="E16" s="130">
        <v>2.34375E-2</v>
      </c>
      <c r="F16" s="75">
        <f t="shared" si="2"/>
        <v>6790.1234567901247</v>
      </c>
      <c r="G16" t="str">
        <f>IF((ISERROR((VLOOKUP(B16,Calculation!C$2:C$382,1,FALSE)))),"not entered","")</f>
        <v/>
      </c>
    </row>
    <row r="17" spans="2:7">
      <c r="B17" s="72" t="s">
        <v>154</v>
      </c>
      <c r="C17" s="74" t="str">
        <f t="shared" si="0"/>
        <v>Female</v>
      </c>
      <c r="D17" s="74" t="str">
        <f t="shared" si="1"/>
        <v>TFH</v>
      </c>
      <c r="E17" s="130">
        <v>2.2071759259259249E-2</v>
      </c>
      <c r="F17" s="75">
        <f t="shared" si="2"/>
        <v>7210.2779234399623</v>
      </c>
      <c r="G17" t="str">
        <f>IF((ISERROR((VLOOKUP(B17,Calculation!C$2:C$382,1,FALSE)))),"not entered","")</f>
        <v/>
      </c>
    </row>
    <row r="18" spans="2:7">
      <c r="B18" s="72" t="s">
        <v>133</v>
      </c>
      <c r="C18" s="74" t="str">
        <f t="shared" si="0"/>
        <v>Female</v>
      </c>
      <c r="D18" s="74" t="str">
        <f t="shared" si="1"/>
        <v>CTC</v>
      </c>
      <c r="E18" s="130">
        <v>1.5914351851851846E-2</v>
      </c>
      <c r="F18" s="75">
        <f t="shared" si="2"/>
        <v>10000.000000000004</v>
      </c>
      <c r="G18" t="str">
        <f>IF((ISERROR((VLOOKUP(B18,Calculation!C$2:C$382,1,FALSE)))),"not entered","")</f>
        <v/>
      </c>
    </row>
    <row r="19" spans="2:7">
      <c r="B19" s="72" t="s">
        <v>141</v>
      </c>
      <c r="C19" s="74" t="str">
        <f t="shared" si="0"/>
        <v>Female</v>
      </c>
      <c r="D19" s="74" t="str">
        <f t="shared" si="1"/>
        <v>DIS</v>
      </c>
      <c r="E19" s="130">
        <v>1.96875E-2</v>
      </c>
      <c r="F19" s="75">
        <f t="shared" si="2"/>
        <v>8083.4803057025283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2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2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2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2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2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2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2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2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2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2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2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2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2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2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2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2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2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2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2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2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2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2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2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2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2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2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2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2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2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2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ref="C68:C131" si="3">VLOOKUP(B68,name,3,FALSE)</f>
        <v xml:space="preserve"> </v>
      </c>
      <c r="D68" s="74" t="str">
        <f t="shared" ref="D68:D131" si="4">VLOOKUP(B68,name,2,FALSE)</f>
        <v xml:space="preserve"> </v>
      </c>
      <c r="E68" s="130">
        <v>1.1574074074074073E-5</v>
      </c>
      <c r="F68" s="75" t="e">
        <f t="shared" si="2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3"/>
        <v xml:space="preserve"> </v>
      </c>
      <c r="D69" s="74" t="str">
        <f t="shared" si="4"/>
        <v xml:space="preserve"> </v>
      </c>
      <c r="E69" s="130">
        <v>1.1574074074074073E-5</v>
      </c>
      <c r="F69" s="75" t="e">
        <f t="shared" si="2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3"/>
        <v xml:space="preserve"> </v>
      </c>
      <c r="D70" s="74" t="str">
        <f t="shared" si="4"/>
        <v xml:space="preserve"> </v>
      </c>
      <c r="E70" s="130">
        <v>1.1574074074074073E-5</v>
      </c>
      <c r="F70" s="75" t="e">
        <f t="shared" si="2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3"/>
        <v xml:space="preserve"> </v>
      </c>
      <c r="D71" s="74" t="str">
        <f t="shared" si="4"/>
        <v xml:space="preserve"> </v>
      </c>
      <c r="E71" s="130">
        <v>1.1574074074074073E-5</v>
      </c>
      <c r="F71" s="75" t="e">
        <f t="shared" si="2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3"/>
        <v xml:space="preserve"> </v>
      </c>
      <c r="D72" s="74" t="str">
        <f t="shared" si="4"/>
        <v xml:space="preserve"> </v>
      </c>
      <c r="E72" s="130">
        <v>1.1574074074074073E-5</v>
      </c>
      <c r="F72" s="75" t="e">
        <f t="shared" ref="F72:F135" si="5">(VLOOKUP(C72,C$5:E$6,3,FALSE))/(E72/10000)</f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3"/>
        <v xml:space="preserve"> </v>
      </c>
      <c r="D73" s="74" t="str">
        <f t="shared" si="4"/>
        <v xml:space="preserve"> </v>
      </c>
      <c r="E73" s="130">
        <v>1.1574074074074073E-5</v>
      </c>
      <c r="F73" s="75" t="e">
        <f t="shared" si="5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3"/>
        <v xml:space="preserve"> </v>
      </c>
      <c r="D74" s="74" t="str">
        <f t="shared" si="4"/>
        <v xml:space="preserve"> </v>
      </c>
      <c r="E74" s="130">
        <v>1.1574074074074073E-5</v>
      </c>
      <c r="F74" s="75" t="e">
        <f t="shared" si="5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3"/>
        <v xml:space="preserve"> </v>
      </c>
      <c r="D75" s="74" t="str">
        <f t="shared" si="4"/>
        <v xml:space="preserve"> </v>
      </c>
      <c r="E75" s="130">
        <v>1.1574074074074073E-5</v>
      </c>
      <c r="F75" s="75" t="e">
        <f t="shared" si="5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3"/>
        <v xml:space="preserve"> </v>
      </c>
      <c r="D76" s="74" t="str">
        <f t="shared" si="4"/>
        <v xml:space="preserve"> </v>
      </c>
      <c r="E76" s="130">
        <v>1.1574074074074073E-5</v>
      </c>
      <c r="F76" s="75" t="e">
        <f t="shared" si="5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3"/>
        <v xml:space="preserve"> </v>
      </c>
      <c r="D77" s="74" t="str">
        <f t="shared" si="4"/>
        <v xml:space="preserve"> </v>
      </c>
      <c r="E77" s="130">
        <v>1.1574074074074073E-5</v>
      </c>
      <c r="F77" s="75" t="e">
        <f t="shared" si="5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3"/>
        <v xml:space="preserve"> </v>
      </c>
      <c r="D78" s="74" t="str">
        <f t="shared" si="4"/>
        <v xml:space="preserve"> </v>
      </c>
      <c r="E78" s="130">
        <v>1.1574074074074073E-5</v>
      </c>
      <c r="F78" s="75" t="e">
        <f t="shared" si="5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3"/>
        <v xml:space="preserve"> </v>
      </c>
      <c r="D79" s="74" t="str">
        <f t="shared" si="4"/>
        <v xml:space="preserve"> </v>
      </c>
      <c r="E79" s="130">
        <v>1.1574074074074073E-5</v>
      </c>
      <c r="F79" s="75" t="e">
        <f t="shared" si="5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3"/>
        <v xml:space="preserve"> </v>
      </c>
      <c r="D80" s="74" t="str">
        <f t="shared" si="4"/>
        <v xml:space="preserve"> </v>
      </c>
      <c r="E80" s="130">
        <v>1.1574074074074073E-5</v>
      </c>
      <c r="F80" s="75" t="e">
        <f t="shared" si="5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3"/>
        <v xml:space="preserve"> </v>
      </c>
      <c r="D81" s="74" t="str">
        <f t="shared" si="4"/>
        <v xml:space="preserve"> </v>
      </c>
      <c r="E81" s="130">
        <v>1.1574074074074073E-5</v>
      </c>
      <c r="F81" s="75" t="e">
        <f t="shared" si="5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3"/>
        <v xml:space="preserve"> </v>
      </c>
      <c r="D82" s="74" t="str">
        <f t="shared" si="4"/>
        <v xml:space="preserve"> </v>
      </c>
      <c r="E82" s="130">
        <v>1.1574074074074073E-5</v>
      </c>
      <c r="F82" s="75" t="e">
        <f t="shared" si="5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3"/>
        <v xml:space="preserve"> </v>
      </c>
      <c r="D83" s="74" t="str">
        <f t="shared" si="4"/>
        <v xml:space="preserve"> </v>
      </c>
      <c r="E83" s="130">
        <v>1.1574074074074073E-5</v>
      </c>
      <c r="F83" s="75" t="e">
        <f t="shared" si="5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3"/>
        <v xml:space="preserve"> </v>
      </c>
      <c r="D84" s="74" t="str">
        <f t="shared" si="4"/>
        <v xml:space="preserve"> </v>
      </c>
      <c r="E84" s="130">
        <v>1.1574074074074073E-5</v>
      </c>
      <c r="F84" s="75" t="e">
        <f t="shared" si="5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3"/>
        <v xml:space="preserve"> </v>
      </c>
      <c r="D85" s="74" t="str">
        <f t="shared" si="4"/>
        <v xml:space="preserve"> </v>
      </c>
      <c r="E85" s="130">
        <v>1.1574074074074073E-5</v>
      </c>
      <c r="F85" s="75" t="e">
        <f t="shared" si="5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3"/>
        <v xml:space="preserve"> </v>
      </c>
      <c r="D86" s="74" t="str">
        <f t="shared" si="4"/>
        <v xml:space="preserve"> </v>
      </c>
      <c r="E86" s="130">
        <v>1.1574074074074073E-5</v>
      </c>
      <c r="F86" s="75" t="e">
        <f t="shared" si="5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3"/>
        <v xml:space="preserve"> </v>
      </c>
      <c r="D87" s="74" t="str">
        <f t="shared" si="4"/>
        <v xml:space="preserve"> </v>
      </c>
      <c r="E87" s="130">
        <v>1.1574074074074073E-5</v>
      </c>
      <c r="F87" s="75" t="e">
        <f t="shared" si="5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3"/>
        <v xml:space="preserve"> </v>
      </c>
      <c r="D88" s="74" t="str">
        <f t="shared" si="4"/>
        <v xml:space="preserve"> </v>
      </c>
      <c r="E88" s="130">
        <v>1.1574074074074073E-5</v>
      </c>
      <c r="F88" s="75" t="e">
        <f t="shared" si="5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3"/>
        <v xml:space="preserve"> </v>
      </c>
      <c r="D89" s="74" t="str">
        <f t="shared" si="4"/>
        <v xml:space="preserve"> </v>
      </c>
      <c r="E89" s="130">
        <v>1.1574074074074073E-5</v>
      </c>
      <c r="F89" s="75" t="e">
        <f t="shared" si="5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3"/>
        <v xml:space="preserve"> </v>
      </c>
      <c r="D90" s="74" t="str">
        <f t="shared" si="4"/>
        <v xml:space="preserve"> </v>
      </c>
      <c r="E90" s="130">
        <v>1.1574074074074073E-5</v>
      </c>
      <c r="F90" s="75" t="e">
        <f t="shared" si="5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3"/>
        <v xml:space="preserve"> </v>
      </c>
      <c r="D91" s="74" t="str">
        <f t="shared" si="4"/>
        <v xml:space="preserve"> </v>
      </c>
      <c r="E91" s="130">
        <v>1.1574074074074073E-5</v>
      </c>
      <c r="F91" s="75" t="e">
        <f t="shared" si="5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3"/>
        <v xml:space="preserve"> </v>
      </c>
      <c r="D92" s="74" t="str">
        <f t="shared" si="4"/>
        <v xml:space="preserve"> </v>
      </c>
      <c r="E92" s="130">
        <v>1.1574074074074073E-5</v>
      </c>
      <c r="F92" s="75" t="e">
        <f t="shared" si="5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3"/>
        <v xml:space="preserve"> </v>
      </c>
      <c r="D93" s="74" t="str">
        <f t="shared" si="4"/>
        <v xml:space="preserve"> </v>
      </c>
      <c r="E93" s="130">
        <v>1.1574074074074073E-5</v>
      </c>
      <c r="F93" s="75" t="e">
        <f t="shared" si="5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3"/>
        <v xml:space="preserve"> </v>
      </c>
      <c r="D94" s="74" t="str">
        <f t="shared" si="4"/>
        <v xml:space="preserve"> </v>
      </c>
      <c r="E94" s="130">
        <v>1.1574074074074073E-5</v>
      </c>
      <c r="F94" s="75" t="e">
        <f t="shared" si="5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3"/>
        <v xml:space="preserve"> </v>
      </c>
      <c r="D95" s="74" t="str">
        <f t="shared" si="4"/>
        <v xml:space="preserve"> </v>
      </c>
      <c r="E95" s="130">
        <v>1.1574074074074073E-5</v>
      </c>
      <c r="F95" s="75" t="e">
        <f t="shared" si="5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3"/>
        <v xml:space="preserve"> </v>
      </c>
      <c r="D96" s="74" t="str">
        <f t="shared" si="4"/>
        <v xml:space="preserve"> </v>
      </c>
      <c r="E96" s="130">
        <v>1.1574074074074073E-5</v>
      </c>
      <c r="F96" s="75" t="e">
        <f t="shared" si="5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3"/>
        <v xml:space="preserve"> </v>
      </c>
      <c r="D97" s="74" t="str">
        <f t="shared" si="4"/>
        <v xml:space="preserve"> </v>
      </c>
      <c r="E97" s="130">
        <v>1.1574074074074073E-5</v>
      </c>
      <c r="F97" s="75" t="e">
        <f t="shared" si="5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3"/>
        <v xml:space="preserve"> </v>
      </c>
      <c r="D98" s="74" t="str">
        <f t="shared" si="4"/>
        <v xml:space="preserve"> </v>
      </c>
      <c r="E98" s="130">
        <v>1.1574074074074073E-5</v>
      </c>
      <c r="F98" s="75" t="e">
        <f t="shared" si="5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3"/>
        <v xml:space="preserve"> </v>
      </c>
      <c r="D99" s="74" t="str">
        <f t="shared" si="4"/>
        <v xml:space="preserve"> </v>
      </c>
      <c r="E99" s="130">
        <v>1.1574074074074073E-5</v>
      </c>
      <c r="F99" s="75" t="e">
        <f t="shared" si="5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3"/>
        <v xml:space="preserve"> </v>
      </c>
      <c r="D100" s="74" t="str">
        <f t="shared" si="4"/>
        <v xml:space="preserve"> </v>
      </c>
      <c r="E100" s="130">
        <v>1.1574074074074073E-5</v>
      </c>
      <c r="F100" s="75" t="e">
        <f t="shared" si="5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3"/>
        <v xml:space="preserve"> </v>
      </c>
      <c r="D101" s="74" t="str">
        <f t="shared" si="4"/>
        <v xml:space="preserve"> </v>
      </c>
      <c r="E101" s="130">
        <v>1.1574074074074073E-5</v>
      </c>
      <c r="F101" s="75" t="e">
        <f t="shared" si="5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3"/>
        <v xml:space="preserve"> </v>
      </c>
      <c r="D102" s="74" t="str">
        <f t="shared" si="4"/>
        <v xml:space="preserve"> </v>
      </c>
      <c r="E102" s="130">
        <v>1.1574074074074073E-5</v>
      </c>
      <c r="F102" s="75" t="e">
        <f t="shared" si="5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3"/>
        <v xml:space="preserve"> </v>
      </c>
      <c r="D103" s="74" t="str">
        <f t="shared" si="4"/>
        <v xml:space="preserve"> </v>
      </c>
      <c r="E103" s="130">
        <v>1.1574074074074073E-5</v>
      </c>
      <c r="F103" s="75" t="e">
        <f t="shared" si="5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3"/>
        <v xml:space="preserve"> </v>
      </c>
      <c r="D104" s="74" t="str">
        <f t="shared" si="4"/>
        <v xml:space="preserve"> </v>
      </c>
      <c r="E104" s="130">
        <v>1.1574074074074073E-5</v>
      </c>
      <c r="F104" s="75" t="e">
        <f t="shared" si="5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3"/>
        <v xml:space="preserve"> </v>
      </c>
      <c r="D105" s="74" t="str">
        <f t="shared" si="4"/>
        <v xml:space="preserve"> </v>
      </c>
      <c r="E105" s="130">
        <v>1.1574074074074073E-5</v>
      </c>
      <c r="F105" s="75" t="e">
        <f t="shared" si="5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3"/>
        <v xml:space="preserve"> </v>
      </c>
      <c r="D106" s="74" t="str">
        <f t="shared" si="4"/>
        <v xml:space="preserve"> </v>
      </c>
      <c r="E106" s="130">
        <v>1.1574074074074073E-5</v>
      </c>
      <c r="F106" s="75" t="e">
        <f t="shared" si="5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3"/>
        <v xml:space="preserve"> </v>
      </c>
      <c r="D107" s="74" t="str">
        <f t="shared" si="4"/>
        <v xml:space="preserve"> </v>
      </c>
      <c r="E107" s="130">
        <v>1.1574074074074073E-5</v>
      </c>
      <c r="F107" s="75" t="e">
        <f t="shared" si="5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3"/>
        <v xml:space="preserve"> </v>
      </c>
      <c r="D108" s="74" t="str">
        <f t="shared" si="4"/>
        <v xml:space="preserve"> </v>
      </c>
      <c r="E108" s="130">
        <v>1.1574074074074073E-5</v>
      </c>
      <c r="F108" s="75" t="e">
        <f t="shared" si="5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3"/>
        <v xml:space="preserve"> </v>
      </c>
      <c r="D109" s="74" t="str">
        <f t="shared" si="4"/>
        <v xml:space="preserve"> </v>
      </c>
      <c r="E109" s="130">
        <v>1.1574074074074073E-5</v>
      </c>
      <c r="F109" s="75" t="e">
        <f t="shared" si="5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3"/>
        <v xml:space="preserve"> </v>
      </c>
      <c r="D110" s="74" t="str">
        <f t="shared" si="4"/>
        <v xml:space="preserve"> </v>
      </c>
      <c r="E110" s="130">
        <v>1.1574074074074073E-5</v>
      </c>
      <c r="F110" s="75" t="e">
        <f t="shared" si="5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3"/>
        <v xml:space="preserve"> </v>
      </c>
      <c r="D111" s="74" t="str">
        <f t="shared" si="4"/>
        <v xml:space="preserve"> </v>
      </c>
      <c r="E111" s="130">
        <v>1.1574074074074073E-5</v>
      </c>
      <c r="F111" s="75" t="e">
        <f t="shared" si="5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3"/>
        <v xml:space="preserve"> </v>
      </c>
      <c r="D112" s="74" t="str">
        <f t="shared" si="4"/>
        <v xml:space="preserve"> </v>
      </c>
      <c r="E112" s="130">
        <v>1.1574074074074073E-5</v>
      </c>
      <c r="F112" s="75" t="e">
        <f t="shared" si="5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3"/>
        <v xml:space="preserve"> </v>
      </c>
      <c r="D113" s="74" t="str">
        <f t="shared" si="4"/>
        <v xml:space="preserve"> </v>
      </c>
      <c r="E113" s="130">
        <v>1.1574074074074073E-5</v>
      </c>
      <c r="F113" s="75" t="e">
        <f t="shared" si="5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3"/>
        <v xml:space="preserve"> </v>
      </c>
      <c r="D114" s="74" t="str">
        <f t="shared" si="4"/>
        <v xml:space="preserve"> </v>
      </c>
      <c r="E114" s="130">
        <v>1.1574074074074073E-5</v>
      </c>
      <c r="F114" s="75" t="e">
        <f t="shared" si="5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3"/>
        <v xml:space="preserve"> </v>
      </c>
      <c r="D115" s="74" t="str">
        <f t="shared" si="4"/>
        <v xml:space="preserve"> </v>
      </c>
      <c r="E115" s="130">
        <v>1.1574074074074073E-5</v>
      </c>
      <c r="F115" s="75" t="e">
        <f t="shared" si="5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3"/>
        <v xml:space="preserve"> </v>
      </c>
      <c r="D116" s="74" t="str">
        <f t="shared" si="4"/>
        <v xml:space="preserve"> </v>
      </c>
      <c r="E116" s="130">
        <v>1.1574074074074073E-5</v>
      </c>
      <c r="F116" s="75" t="e">
        <f t="shared" si="5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3"/>
        <v xml:space="preserve"> </v>
      </c>
      <c r="D117" s="74" t="str">
        <f t="shared" si="4"/>
        <v xml:space="preserve"> </v>
      </c>
      <c r="E117" s="130">
        <v>1.1574074074074073E-5</v>
      </c>
      <c r="F117" s="75" t="e">
        <f t="shared" si="5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3"/>
        <v xml:space="preserve"> </v>
      </c>
      <c r="D118" s="74" t="str">
        <f t="shared" si="4"/>
        <v xml:space="preserve"> </v>
      </c>
      <c r="E118" s="130">
        <v>1.1574074074074073E-5</v>
      </c>
      <c r="F118" s="75" t="e">
        <f t="shared" si="5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3"/>
        <v xml:space="preserve"> </v>
      </c>
      <c r="D119" s="74" t="str">
        <f t="shared" si="4"/>
        <v xml:space="preserve"> </v>
      </c>
      <c r="E119" s="130">
        <v>1.1574074074074073E-5</v>
      </c>
      <c r="F119" s="75" t="e">
        <f t="shared" si="5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3"/>
        <v xml:space="preserve"> </v>
      </c>
      <c r="D120" s="74" t="str">
        <f t="shared" si="4"/>
        <v xml:space="preserve"> </v>
      </c>
      <c r="E120" s="130">
        <v>1.1574074074074073E-5</v>
      </c>
      <c r="F120" s="75" t="e">
        <f t="shared" si="5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3"/>
        <v xml:space="preserve"> </v>
      </c>
      <c r="D121" s="74" t="str">
        <f t="shared" si="4"/>
        <v xml:space="preserve"> </v>
      </c>
      <c r="E121" s="130">
        <v>1.1574074074074073E-5</v>
      </c>
      <c r="F121" s="75" t="e">
        <f t="shared" si="5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3"/>
        <v xml:space="preserve"> </v>
      </c>
      <c r="D122" s="74" t="str">
        <f t="shared" si="4"/>
        <v xml:space="preserve"> </v>
      </c>
      <c r="E122" s="130">
        <v>1.1574074074074073E-5</v>
      </c>
      <c r="F122" s="75" t="e">
        <f t="shared" si="5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3"/>
        <v xml:space="preserve"> </v>
      </c>
      <c r="D123" s="74" t="str">
        <f t="shared" si="4"/>
        <v xml:space="preserve"> </v>
      </c>
      <c r="E123" s="130">
        <v>1.1574074074074073E-5</v>
      </c>
      <c r="F123" s="75" t="e">
        <f t="shared" si="5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3"/>
        <v xml:space="preserve"> </v>
      </c>
      <c r="D124" s="74" t="str">
        <f t="shared" si="4"/>
        <v xml:space="preserve"> </v>
      </c>
      <c r="E124" s="130">
        <v>1.1574074074074073E-5</v>
      </c>
      <c r="F124" s="75" t="e">
        <f t="shared" si="5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3"/>
        <v xml:space="preserve"> </v>
      </c>
      <c r="D125" s="74" t="str">
        <f t="shared" si="4"/>
        <v xml:space="preserve"> </v>
      </c>
      <c r="E125" s="130">
        <v>1.1574074074074073E-5</v>
      </c>
      <c r="F125" s="75" t="e">
        <f t="shared" si="5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3"/>
        <v xml:space="preserve"> </v>
      </c>
      <c r="D126" s="74" t="str">
        <f t="shared" si="4"/>
        <v xml:space="preserve"> </v>
      </c>
      <c r="E126" s="130">
        <v>1.1574074074074073E-5</v>
      </c>
      <c r="F126" s="75" t="e">
        <f t="shared" si="5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3"/>
        <v xml:space="preserve"> </v>
      </c>
      <c r="D127" s="74" t="str">
        <f t="shared" si="4"/>
        <v xml:space="preserve"> </v>
      </c>
      <c r="E127" s="130">
        <v>1.1574074074074073E-5</v>
      </c>
      <c r="F127" s="75" t="e">
        <f t="shared" si="5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3"/>
        <v xml:space="preserve"> </v>
      </c>
      <c r="D128" s="74" t="str">
        <f t="shared" si="4"/>
        <v xml:space="preserve"> </v>
      </c>
      <c r="E128" s="130">
        <v>1.1574074074074073E-5</v>
      </c>
      <c r="F128" s="75" t="e">
        <f t="shared" si="5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3"/>
        <v xml:space="preserve"> </v>
      </c>
      <c r="D129" s="74" t="str">
        <f t="shared" si="4"/>
        <v xml:space="preserve"> </v>
      </c>
      <c r="E129" s="130">
        <v>1.1574074074074073E-5</v>
      </c>
      <c r="F129" s="75" t="e">
        <f t="shared" si="5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3"/>
        <v xml:space="preserve"> </v>
      </c>
      <c r="D130" s="74" t="str">
        <f t="shared" si="4"/>
        <v xml:space="preserve"> </v>
      </c>
      <c r="E130" s="130">
        <v>1.1574074074074073E-5</v>
      </c>
      <c r="F130" s="75" t="e">
        <f t="shared" si="5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3"/>
        <v xml:space="preserve"> </v>
      </c>
      <c r="D131" s="74" t="str">
        <f t="shared" si="4"/>
        <v xml:space="preserve"> </v>
      </c>
      <c r="E131" s="130">
        <v>1.1574074074074073E-5</v>
      </c>
      <c r="F131" s="75" t="e">
        <f t="shared" si="5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ref="C132:C195" si="6">VLOOKUP(B132,name,3,FALSE)</f>
        <v xml:space="preserve"> </v>
      </c>
      <c r="D132" s="74" t="str">
        <f t="shared" ref="D132:D195" si="7">VLOOKUP(B132,name,2,FALSE)</f>
        <v xml:space="preserve"> </v>
      </c>
      <c r="E132" s="130">
        <v>1.1574074074074073E-5</v>
      </c>
      <c r="F132" s="75" t="e">
        <f t="shared" si="5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6"/>
        <v xml:space="preserve"> </v>
      </c>
      <c r="D133" s="74" t="str">
        <f t="shared" si="7"/>
        <v xml:space="preserve"> </v>
      </c>
      <c r="E133" s="130">
        <v>1.1574074074074073E-5</v>
      </c>
      <c r="F133" s="75" t="e">
        <f t="shared" si="5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6"/>
        <v xml:space="preserve"> </v>
      </c>
      <c r="D134" s="74" t="str">
        <f t="shared" si="7"/>
        <v xml:space="preserve"> </v>
      </c>
      <c r="E134" s="130">
        <v>1.1574074074074073E-5</v>
      </c>
      <c r="F134" s="75" t="e">
        <f t="shared" si="5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6"/>
        <v xml:space="preserve"> </v>
      </c>
      <c r="D135" s="74" t="str">
        <f t="shared" si="7"/>
        <v xml:space="preserve"> </v>
      </c>
      <c r="E135" s="130">
        <v>1.1574074074074073E-5</v>
      </c>
      <c r="F135" s="75" t="e">
        <f t="shared" si="5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6"/>
        <v xml:space="preserve"> </v>
      </c>
      <c r="D136" s="74" t="str">
        <f t="shared" si="7"/>
        <v xml:space="preserve"> </v>
      </c>
      <c r="E136" s="130">
        <v>1.1574074074074073E-5</v>
      </c>
      <c r="F136" s="75" t="e">
        <f t="shared" ref="F136:F199" si="8">(VLOOKUP(C136,C$5:E$6,3,FALSE))/(E136/10000)</f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6"/>
        <v xml:space="preserve"> </v>
      </c>
      <c r="D137" s="74" t="str">
        <f t="shared" si="7"/>
        <v xml:space="preserve"> </v>
      </c>
      <c r="E137" s="130">
        <v>1.1574074074074073E-5</v>
      </c>
      <c r="F137" s="75" t="e">
        <f t="shared" si="8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6"/>
        <v xml:space="preserve"> </v>
      </c>
      <c r="D138" s="74" t="str">
        <f t="shared" si="7"/>
        <v xml:space="preserve"> </v>
      </c>
      <c r="E138" s="130">
        <v>1.1574074074074073E-5</v>
      </c>
      <c r="F138" s="75" t="e">
        <f t="shared" si="8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6"/>
        <v xml:space="preserve"> </v>
      </c>
      <c r="D139" s="74" t="str">
        <f t="shared" si="7"/>
        <v xml:space="preserve"> </v>
      </c>
      <c r="E139" s="130">
        <v>1.1574074074074073E-5</v>
      </c>
      <c r="F139" s="75" t="e">
        <f t="shared" si="8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6"/>
        <v xml:space="preserve"> </v>
      </c>
      <c r="D140" s="74" t="str">
        <f t="shared" si="7"/>
        <v xml:space="preserve"> </v>
      </c>
      <c r="E140" s="130">
        <v>1.1574074074074073E-5</v>
      </c>
      <c r="F140" s="75" t="e">
        <f t="shared" si="8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6"/>
        <v xml:space="preserve"> </v>
      </c>
      <c r="D141" s="74" t="str">
        <f t="shared" si="7"/>
        <v xml:space="preserve"> </v>
      </c>
      <c r="E141" s="130">
        <v>1.1574074074074073E-5</v>
      </c>
      <c r="F141" s="75" t="e">
        <f t="shared" si="8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6"/>
        <v xml:space="preserve"> </v>
      </c>
      <c r="D142" s="74" t="str">
        <f t="shared" si="7"/>
        <v xml:space="preserve"> </v>
      </c>
      <c r="E142" s="130">
        <v>1.1574074074074073E-5</v>
      </c>
      <c r="F142" s="75" t="e">
        <f t="shared" si="8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6"/>
        <v xml:space="preserve"> </v>
      </c>
      <c r="D143" s="74" t="str">
        <f t="shared" si="7"/>
        <v xml:space="preserve"> </v>
      </c>
      <c r="E143" s="130">
        <v>1.1574074074074073E-5</v>
      </c>
      <c r="F143" s="75" t="e">
        <f t="shared" si="8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6"/>
        <v xml:space="preserve"> </v>
      </c>
      <c r="D144" s="74" t="str">
        <f t="shared" si="7"/>
        <v xml:space="preserve"> </v>
      </c>
      <c r="E144" s="130">
        <v>1.1574074074074073E-5</v>
      </c>
      <c r="F144" s="75" t="e">
        <f t="shared" si="8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6"/>
        <v xml:space="preserve"> </v>
      </c>
      <c r="D145" s="74" t="str">
        <f t="shared" si="7"/>
        <v xml:space="preserve"> </v>
      </c>
      <c r="E145" s="130">
        <v>1.1574074074074073E-5</v>
      </c>
      <c r="F145" s="75" t="e">
        <f t="shared" si="8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6"/>
        <v xml:space="preserve"> </v>
      </c>
      <c r="D146" s="74" t="str">
        <f t="shared" si="7"/>
        <v xml:space="preserve"> </v>
      </c>
      <c r="E146" s="130">
        <v>1.1574074074074073E-5</v>
      </c>
      <c r="F146" s="75" t="e">
        <f t="shared" si="8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6"/>
        <v xml:space="preserve"> </v>
      </c>
      <c r="D147" s="74" t="str">
        <f t="shared" si="7"/>
        <v xml:space="preserve"> </v>
      </c>
      <c r="E147" s="130">
        <v>1.1574074074074073E-5</v>
      </c>
      <c r="F147" s="75" t="e">
        <f t="shared" si="8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6"/>
        <v xml:space="preserve"> </v>
      </c>
      <c r="D148" s="74" t="str">
        <f t="shared" si="7"/>
        <v xml:space="preserve"> </v>
      </c>
      <c r="E148" s="130">
        <v>1.1574074074074073E-5</v>
      </c>
      <c r="F148" s="75" t="e">
        <f t="shared" si="8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6"/>
        <v xml:space="preserve"> </v>
      </c>
      <c r="D149" s="74" t="str">
        <f t="shared" si="7"/>
        <v xml:space="preserve"> </v>
      </c>
      <c r="E149" s="130">
        <v>1.1574074074074073E-5</v>
      </c>
      <c r="F149" s="75" t="e">
        <f t="shared" si="8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6"/>
        <v xml:space="preserve"> </v>
      </c>
      <c r="D150" s="74" t="str">
        <f t="shared" si="7"/>
        <v xml:space="preserve"> </v>
      </c>
      <c r="E150" s="130">
        <v>1.1574074074074073E-5</v>
      </c>
      <c r="F150" s="75" t="e">
        <f t="shared" si="8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6"/>
        <v xml:space="preserve"> </v>
      </c>
      <c r="D151" s="74" t="str">
        <f t="shared" si="7"/>
        <v xml:space="preserve"> </v>
      </c>
      <c r="E151" s="130">
        <v>1.1574074074074073E-5</v>
      </c>
      <c r="F151" s="75" t="e">
        <f t="shared" si="8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6"/>
        <v xml:space="preserve"> </v>
      </c>
      <c r="D152" s="74" t="str">
        <f t="shared" si="7"/>
        <v xml:space="preserve"> </v>
      </c>
      <c r="E152" s="130">
        <v>1.1574074074074073E-5</v>
      </c>
      <c r="F152" s="75" t="e">
        <f t="shared" si="8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6"/>
        <v xml:space="preserve"> </v>
      </c>
      <c r="D153" s="74" t="str">
        <f t="shared" si="7"/>
        <v xml:space="preserve"> </v>
      </c>
      <c r="E153" s="130">
        <v>1.1574074074074073E-5</v>
      </c>
      <c r="F153" s="75" t="e">
        <f t="shared" si="8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6"/>
        <v xml:space="preserve"> </v>
      </c>
      <c r="D154" s="74" t="str">
        <f t="shared" si="7"/>
        <v xml:space="preserve"> </v>
      </c>
      <c r="E154" s="130">
        <v>1.1574074074074073E-5</v>
      </c>
      <c r="F154" s="75" t="e">
        <f t="shared" si="8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6"/>
        <v xml:space="preserve"> </v>
      </c>
      <c r="D155" s="74" t="str">
        <f t="shared" si="7"/>
        <v xml:space="preserve"> </v>
      </c>
      <c r="E155" s="130">
        <v>1.1574074074074073E-5</v>
      </c>
      <c r="F155" s="75" t="e">
        <f t="shared" si="8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6"/>
        <v xml:space="preserve"> </v>
      </c>
      <c r="D156" s="74" t="str">
        <f t="shared" si="7"/>
        <v xml:space="preserve"> </v>
      </c>
      <c r="E156" s="130">
        <v>1.1574074074074073E-5</v>
      </c>
      <c r="F156" s="75" t="e">
        <f t="shared" si="8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6"/>
        <v xml:space="preserve"> </v>
      </c>
      <c r="D157" s="74" t="str">
        <f t="shared" si="7"/>
        <v xml:space="preserve"> </v>
      </c>
      <c r="E157" s="130">
        <v>1.1574074074074073E-5</v>
      </c>
      <c r="F157" s="75" t="e">
        <f t="shared" si="8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6"/>
        <v xml:space="preserve"> </v>
      </c>
      <c r="D158" s="74" t="str">
        <f t="shared" si="7"/>
        <v xml:space="preserve"> </v>
      </c>
      <c r="E158" s="130">
        <v>1.1574074074074073E-5</v>
      </c>
      <c r="F158" s="75" t="e">
        <f t="shared" si="8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6"/>
        <v xml:space="preserve"> </v>
      </c>
      <c r="D159" s="74" t="str">
        <f t="shared" si="7"/>
        <v xml:space="preserve"> </v>
      </c>
      <c r="E159" s="130">
        <v>1.1574074074074073E-5</v>
      </c>
      <c r="F159" s="75" t="e">
        <f t="shared" si="8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6"/>
        <v xml:space="preserve"> </v>
      </c>
      <c r="D160" s="74" t="str">
        <f t="shared" si="7"/>
        <v xml:space="preserve"> </v>
      </c>
      <c r="E160" s="130">
        <v>1.1574074074074073E-5</v>
      </c>
      <c r="F160" s="75" t="e">
        <f t="shared" si="8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6"/>
        <v xml:space="preserve"> </v>
      </c>
      <c r="D161" s="74" t="str">
        <f t="shared" si="7"/>
        <v xml:space="preserve"> </v>
      </c>
      <c r="E161" s="130">
        <v>1.1574074074074073E-5</v>
      </c>
      <c r="F161" s="75" t="e">
        <f t="shared" si="8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6"/>
        <v xml:space="preserve"> </v>
      </c>
      <c r="D162" s="74" t="str">
        <f t="shared" si="7"/>
        <v xml:space="preserve"> </v>
      </c>
      <c r="E162" s="130">
        <v>1.1574074074074073E-5</v>
      </c>
      <c r="F162" s="75" t="e">
        <f t="shared" si="8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6"/>
        <v xml:space="preserve"> </v>
      </c>
      <c r="D163" s="74" t="str">
        <f t="shared" si="7"/>
        <v xml:space="preserve"> </v>
      </c>
      <c r="E163" s="130">
        <v>1.1574074074074073E-5</v>
      </c>
      <c r="F163" s="75" t="e">
        <f t="shared" si="8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6"/>
        <v xml:space="preserve"> </v>
      </c>
      <c r="D164" s="74" t="str">
        <f t="shared" si="7"/>
        <v xml:space="preserve"> </v>
      </c>
      <c r="E164" s="130">
        <v>1.1574074074074073E-5</v>
      </c>
      <c r="F164" s="75" t="e">
        <f t="shared" si="8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6"/>
        <v xml:space="preserve"> </v>
      </c>
      <c r="D165" s="74" t="str">
        <f t="shared" si="7"/>
        <v xml:space="preserve"> </v>
      </c>
      <c r="E165" s="130">
        <v>1.1574074074074073E-5</v>
      </c>
      <c r="F165" s="75" t="e">
        <f t="shared" si="8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6"/>
        <v xml:space="preserve"> </v>
      </c>
      <c r="D166" s="74" t="str">
        <f t="shared" si="7"/>
        <v xml:space="preserve"> </v>
      </c>
      <c r="E166" s="130">
        <v>1.1574074074074073E-5</v>
      </c>
      <c r="F166" s="75" t="e">
        <f t="shared" si="8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6"/>
        <v xml:space="preserve"> </v>
      </c>
      <c r="D167" s="74" t="str">
        <f t="shared" si="7"/>
        <v xml:space="preserve"> </v>
      </c>
      <c r="E167" s="130">
        <v>1.1574074074074073E-5</v>
      </c>
      <c r="F167" s="75" t="e">
        <f t="shared" si="8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6"/>
        <v xml:space="preserve"> </v>
      </c>
      <c r="D168" s="74" t="str">
        <f t="shared" si="7"/>
        <v xml:space="preserve"> </v>
      </c>
      <c r="E168" s="130">
        <v>1.1574074074074073E-5</v>
      </c>
      <c r="F168" s="75" t="e">
        <f t="shared" si="8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6"/>
        <v xml:space="preserve"> </v>
      </c>
      <c r="D169" s="74" t="str">
        <f t="shared" si="7"/>
        <v xml:space="preserve"> </v>
      </c>
      <c r="E169" s="130">
        <v>1.1574074074074073E-5</v>
      </c>
      <c r="F169" s="75" t="e">
        <f t="shared" si="8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6"/>
        <v xml:space="preserve"> </v>
      </c>
      <c r="D170" s="74" t="str">
        <f t="shared" si="7"/>
        <v xml:space="preserve"> </v>
      </c>
      <c r="E170" s="130">
        <v>1.1574074074074073E-5</v>
      </c>
      <c r="F170" s="75" t="e">
        <f t="shared" si="8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6"/>
        <v xml:space="preserve"> </v>
      </c>
      <c r="D171" s="74" t="str">
        <f t="shared" si="7"/>
        <v xml:space="preserve"> </v>
      </c>
      <c r="E171" s="130">
        <v>1.1574074074074073E-5</v>
      </c>
      <c r="F171" s="75" t="e">
        <f t="shared" si="8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6"/>
        <v xml:space="preserve"> </v>
      </c>
      <c r="D172" s="74" t="str">
        <f t="shared" si="7"/>
        <v xml:space="preserve"> </v>
      </c>
      <c r="E172" s="130">
        <v>1.1574074074074073E-5</v>
      </c>
      <c r="F172" s="75" t="e">
        <f t="shared" si="8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6"/>
        <v xml:space="preserve"> </v>
      </c>
      <c r="D173" s="74" t="str">
        <f t="shared" si="7"/>
        <v xml:space="preserve"> </v>
      </c>
      <c r="E173" s="130">
        <v>1.1574074074074073E-5</v>
      </c>
      <c r="F173" s="75" t="e">
        <f t="shared" si="8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6"/>
        <v xml:space="preserve"> </v>
      </c>
      <c r="D174" s="74" t="str">
        <f t="shared" si="7"/>
        <v xml:space="preserve"> </v>
      </c>
      <c r="E174" s="130">
        <v>1.1574074074074073E-5</v>
      </c>
      <c r="F174" s="75" t="e">
        <f t="shared" si="8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6"/>
        <v xml:space="preserve"> </v>
      </c>
      <c r="D175" s="74" t="str">
        <f t="shared" si="7"/>
        <v xml:space="preserve"> </v>
      </c>
      <c r="E175" s="130">
        <v>1.1574074074074073E-5</v>
      </c>
      <c r="F175" s="75" t="e">
        <f t="shared" si="8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6"/>
        <v xml:space="preserve"> </v>
      </c>
      <c r="D176" s="74" t="str">
        <f t="shared" si="7"/>
        <v xml:space="preserve"> </v>
      </c>
      <c r="E176" s="130">
        <v>1.1574074074074073E-5</v>
      </c>
      <c r="F176" s="75" t="e">
        <f t="shared" si="8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6"/>
        <v xml:space="preserve"> </v>
      </c>
      <c r="D177" s="74" t="str">
        <f t="shared" si="7"/>
        <v xml:space="preserve"> </v>
      </c>
      <c r="E177" s="130">
        <v>1.1574074074074073E-5</v>
      </c>
      <c r="F177" s="75" t="e">
        <f t="shared" si="8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6"/>
        <v xml:space="preserve"> </v>
      </c>
      <c r="D178" s="74" t="str">
        <f t="shared" si="7"/>
        <v xml:space="preserve"> </v>
      </c>
      <c r="E178" s="130">
        <v>1.1574074074074073E-5</v>
      </c>
      <c r="F178" s="75" t="e">
        <f t="shared" si="8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6"/>
        <v xml:space="preserve"> </v>
      </c>
      <c r="D179" s="74" t="str">
        <f t="shared" si="7"/>
        <v xml:space="preserve"> </v>
      </c>
      <c r="E179" s="130">
        <v>1.1574074074074073E-5</v>
      </c>
      <c r="F179" s="75" t="e">
        <f t="shared" si="8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6"/>
        <v xml:space="preserve"> </v>
      </c>
      <c r="D180" s="74" t="str">
        <f t="shared" si="7"/>
        <v xml:space="preserve"> </v>
      </c>
      <c r="E180" s="130">
        <v>1.1574074074074073E-5</v>
      </c>
      <c r="F180" s="75" t="e">
        <f t="shared" si="8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6"/>
        <v xml:space="preserve"> </v>
      </c>
      <c r="D181" s="74" t="str">
        <f t="shared" si="7"/>
        <v xml:space="preserve"> </v>
      </c>
      <c r="E181" s="130">
        <v>1.1574074074074073E-5</v>
      </c>
      <c r="F181" s="75" t="e">
        <f t="shared" si="8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6"/>
        <v xml:space="preserve"> </v>
      </c>
      <c r="D182" s="74" t="str">
        <f t="shared" si="7"/>
        <v xml:space="preserve"> </v>
      </c>
      <c r="E182" s="130">
        <v>1.1574074074074073E-5</v>
      </c>
      <c r="F182" s="75" t="e">
        <f t="shared" si="8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6"/>
        <v xml:space="preserve"> </v>
      </c>
      <c r="D183" s="74" t="str">
        <f t="shared" si="7"/>
        <v xml:space="preserve"> </v>
      </c>
      <c r="E183" s="130">
        <v>1.1574074074074073E-5</v>
      </c>
      <c r="F183" s="75" t="e">
        <f t="shared" si="8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6"/>
        <v xml:space="preserve"> </v>
      </c>
      <c r="D184" s="74" t="str">
        <f t="shared" si="7"/>
        <v xml:space="preserve"> </v>
      </c>
      <c r="E184" s="130">
        <v>1.1574074074074073E-5</v>
      </c>
      <c r="F184" s="75" t="e">
        <f t="shared" si="8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6"/>
        <v xml:space="preserve"> </v>
      </c>
      <c r="D185" s="74" t="str">
        <f t="shared" si="7"/>
        <v xml:space="preserve"> </v>
      </c>
      <c r="E185" s="130">
        <v>1.1574074074074073E-5</v>
      </c>
      <c r="F185" s="75" t="e">
        <f t="shared" si="8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6"/>
        <v xml:space="preserve"> </v>
      </c>
      <c r="D186" s="74" t="str">
        <f t="shared" si="7"/>
        <v xml:space="preserve"> </v>
      </c>
      <c r="E186" s="130">
        <v>1.1574074074074073E-5</v>
      </c>
      <c r="F186" s="75" t="e">
        <f t="shared" si="8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6"/>
        <v xml:space="preserve"> </v>
      </c>
      <c r="D187" s="74" t="str">
        <f t="shared" si="7"/>
        <v xml:space="preserve"> </v>
      </c>
      <c r="E187" s="130">
        <v>1.1574074074074073E-5</v>
      </c>
      <c r="F187" s="75" t="e">
        <f t="shared" si="8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6"/>
        <v xml:space="preserve"> </v>
      </c>
      <c r="D188" s="74" t="str">
        <f t="shared" si="7"/>
        <v xml:space="preserve"> </v>
      </c>
      <c r="E188" s="130">
        <v>1.1574074074074073E-5</v>
      </c>
      <c r="F188" s="75" t="e">
        <f t="shared" si="8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6"/>
        <v xml:space="preserve"> </v>
      </c>
      <c r="D189" s="74" t="str">
        <f t="shared" si="7"/>
        <v xml:space="preserve"> </v>
      </c>
      <c r="E189" s="130">
        <v>1.1574074074074073E-5</v>
      </c>
      <c r="F189" s="75" t="e">
        <f t="shared" si="8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6"/>
        <v xml:space="preserve"> </v>
      </c>
      <c r="D190" s="74" t="str">
        <f t="shared" si="7"/>
        <v xml:space="preserve"> </v>
      </c>
      <c r="E190" s="130">
        <v>1.1574074074074073E-5</v>
      </c>
      <c r="F190" s="75" t="e">
        <f t="shared" si="8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6"/>
        <v xml:space="preserve"> </v>
      </c>
      <c r="D191" s="74" t="str">
        <f t="shared" si="7"/>
        <v xml:space="preserve"> </v>
      </c>
      <c r="E191" s="130">
        <v>1.1574074074074073E-5</v>
      </c>
      <c r="F191" s="75" t="e">
        <f t="shared" si="8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6"/>
        <v xml:space="preserve"> </v>
      </c>
      <c r="D192" s="74" t="str">
        <f t="shared" si="7"/>
        <v xml:space="preserve"> </v>
      </c>
      <c r="E192" s="130">
        <v>1.1574074074074073E-5</v>
      </c>
      <c r="F192" s="75" t="e">
        <f t="shared" si="8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6"/>
        <v xml:space="preserve"> </v>
      </c>
      <c r="D193" s="74" t="str">
        <f t="shared" si="7"/>
        <v xml:space="preserve"> </v>
      </c>
      <c r="E193" s="130">
        <v>1.1574074074074073E-5</v>
      </c>
      <c r="F193" s="75" t="e">
        <f t="shared" si="8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6"/>
        <v xml:space="preserve"> </v>
      </c>
      <c r="D194" s="74" t="str">
        <f t="shared" si="7"/>
        <v xml:space="preserve"> </v>
      </c>
      <c r="E194" s="130">
        <v>1.1574074074074073E-5</v>
      </c>
      <c r="F194" s="75" t="e">
        <f t="shared" si="8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6"/>
        <v xml:space="preserve"> </v>
      </c>
      <c r="D195" s="74" t="str">
        <f t="shared" si="7"/>
        <v xml:space="preserve"> </v>
      </c>
      <c r="E195" s="130">
        <v>1.1574074074074073E-5</v>
      </c>
      <c r="F195" s="75" t="e">
        <f t="shared" si="8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ref="C196:C202" si="9">VLOOKUP(B196,name,3,FALSE)</f>
        <v xml:space="preserve"> </v>
      </c>
      <c r="D196" s="74" t="str">
        <f t="shared" ref="D196:D202" si="10">VLOOKUP(B196,name,2,FALSE)</f>
        <v xml:space="preserve"> </v>
      </c>
      <c r="E196" s="130">
        <v>1.1574074074074073E-5</v>
      </c>
      <c r="F196" s="75" t="e">
        <f t="shared" si="8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9"/>
        <v xml:space="preserve"> </v>
      </c>
      <c r="D197" s="74" t="str">
        <f t="shared" si="10"/>
        <v xml:space="preserve"> </v>
      </c>
      <c r="E197" s="130">
        <v>1.1574074074074073E-5</v>
      </c>
      <c r="F197" s="75" t="e">
        <f t="shared" si="8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9"/>
        <v xml:space="preserve"> </v>
      </c>
      <c r="D198" s="74" t="str">
        <f t="shared" si="10"/>
        <v xml:space="preserve"> </v>
      </c>
      <c r="E198" s="130">
        <v>1.1574074074074073E-5</v>
      </c>
      <c r="F198" s="75" t="e">
        <f t="shared" si="8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9"/>
        <v xml:space="preserve"> </v>
      </c>
      <c r="D199" s="74" t="str">
        <f t="shared" si="10"/>
        <v xml:space="preserve"> </v>
      </c>
      <c r="E199" s="130">
        <v>1.1574074074074073E-5</v>
      </c>
      <c r="F199" s="75" t="e">
        <f t="shared" si="8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9"/>
        <v xml:space="preserve"> </v>
      </c>
      <c r="D200" s="74" t="str">
        <f t="shared" si="10"/>
        <v xml:space="preserve"> </v>
      </c>
      <c r="E200" s="130">
        <v>1.1574074074074073E-5</v>
      </c>
      <c r="F200" s="75" t="e">
        <f>(VLOOKUP(C200,C$5:E$6,3,FALSE))/(E200/10000)</f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9"/>
        <v xml:space="preserve"> </v>
      </c>
      <c r="D201" s="74" t="str">
        <f t="shared" si="10"/>
        <v xml:space="preserve"> </v>
      </c>
      <c r="E201" s="130">
        <v>1.1574074074074073E-5</v>
      </c>
      <c r="F201" s="75" t="e">
        <f>(VLOOKUP(C201,C$5:E$6,3,FALSE))/(E201/10000)</f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9"/>
        <v xml:space="preserve"> </v>
      </c>
      <c r="D202" s="74" t="str">
        <f t="shared" si="10"/>
        <v xml:space="preserve"> </v>
      </c>
      <c r="E202" s="130">
        <v>1.1574074074074073E-5</v>
      </c>
      <c r="F202" s="75" t="e">
        <f>(VLOOKUP(C202,C$5:E$6,3,FALSE))/(E202/10000)</f>
        <v>#N/A</v>
      </c>
      <c r="G202" t="str">
        <f>IF((ISERROR((VLOOKUP(B202,Calculation!C$2:C$382,1,FALSE)))),"not entered","")</f>
        <v/>
      </c>
    </row>
    <row r="203" spans="2:7" ht="13.5" thickBot="1">
      <c r="B203" s="76"/>
      <c r="C203" s="77"/>
      <c r="D203" s="77"/>
      <c r="E203" s="78"/>
      <c r="F203" s="7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</sheetData>
  <phoneticPr fontId="2" type="noConversion"/>
  <conditionalFormatting sqref="B1:B205">
    <cfRule type="cellIs" dxfId="18" priority="1" stopIfTrue="1" operator="equal">
      <formula>"x"</formula>
    </cfRule>
  </conditionalFormatting>
  <conditionalFormatting sqref="G5:G203">
    <cfRule type="cellIs" dxfId="17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9889" divId="ebta league Tristar 3_19889" sourceType="range" sourceRef="A1:G19" destinationFile="C:\A TEER\Web\TEER League 08\TriForce T3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F23" sqref="A1:F23"/>
    </sheetView>
  </sheetViews>
  <sheetFormatPr defaultRowHeight="12.75"/>
  <cols>
    <col min="1" max="1" width="1.85546875" customWidth="1"/>
    <col min="2" max="2" width="18.5703125" bestFit="1" customWidth="1"/>
    <col min="3" max="3" width="12.85546875" bestFit="1" customWidth="1"/>
    <col min="4" max="4" width="5.5703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Races!A13</f>
        <v>Ipswich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111</v>
      </c>
      <c r="D4" s="70"/>
      <c r="E4" s="129">
        <v>1.7337962962962961E-2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74</v>
      </c>
      <c r="C5" s="73" t="s">
        <v>112</v>
      </c>
      <c r="D5" s="73"/>
      <c r="E5" s="130">
        <v>1.6400462962962964E-2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133</v>
      </c>
      <c r="C6" s="74" t="str">
        <f t="shared" ref="C6:C67" si="0">VLOOKUP(B6,name,3,FALSE)</f>
        <v>Female</v>
      </c>
      <c r="D6" s="74" t="str">
        <f t="shared" ref="D6:D67" si="1">VLOOKUP(B6,name,2,FALSE)</f>
        <v>CTC</v>
      </c>
      <c r="E6" s="130">
        <v>1.7337962962962961E-2</v>
      </c>
      <c r="F6" s="75">
        <f>(VLOOKUP(C6,C$4:E$5,3,FALSE))/(E6/10000)</f>
        <v>10000</v>
      </c>
      <c r="G6" t="str">
        <f>IF((ISERROR((VLOOKUP(B6,Calculation!C$2:C$382,1,FALSE)))),"not entered","")</f>
        <v/>
      </c>
    </row>
    <row r="7" spans="2:7">
      <c r="B7" s="72" t="s">
        <v>137</v>
      </c>
      <c r="C7" s="74" t="str">
        <f t="shared" si="0"/>
        <v>Female</v>
      </c>
      <c r="D7" s="74" t="str">
        <f t="shared" si="1"/>
        <v>CTC</v>
      </c>
      <c r="E7" s="130">
        <v>1.8275462962962962E-2</v>
      </c>
      <c r="F7" s="75">
        <f t="shared" ref="F7:F68" si="2">(VLOOKUP(C7,C$4:E$5,3,FALSE))/(E7/10000)</f>
        <v>9487.0170994300188</v>
      </c>
      <c r="G7" t="str">
        <f>IF((ISERROR((VLOOKUP(B7,Calculation!C$2:C$382,1,FALSE)))),"not entered","")</f>
        <v/>
      </c>
    </row>
    <row r="8" spans="2:7">
      <c r="B8" s="72" t="s">
        <v>165</v>
      </c>
      <c r="C8" s="74" t="str">
        <f t="shared" si="0"/>
        <v>Female</v>
      </c>
      <c r="D8" s="74" t="str">
        <f t="shared" si="1"/>
        <v>TAS</v>
      </c>
      <c r="E8" s="130">
        <v>1.8784722222222223E-2</v>
      </c>
      <c r="F8" s="75">
        <f t="shared" si="2"/>
        <v>9229.8213185459008</v>
      </c>
      <c r="G8" t="str">
        <f>IF((ISERROR((VLOOKUP(B8,Calculation!C$2:C$382,1,FALSE)))),"not entered","")</f>
        <v/>
      </c>
    </row>
    <row r="9" spans="2:7">
      <c r="B9" s="72" t="s">
        <v>147</v>
      </c>
      <c r="C9" s="74" t="str">
        <f t="shared" si="0"/>
        <v>Female</v>
      </c>
      <c r="D9" s="74" t="str">
        <f t="shared" si="1"/>
        <v>ITC</v>
      </c>
      <c r="E9" s="130">
        <v>1.9594907407407405E-2</v>
      </c>
      <c r="F9" s="75">
        <f t="shared" si="2"/>
        <v>8848.1984642646203</v>
      </c>
      <c r="G9" t="str">
        <f>IF((ISERROR((VLOOKUP(B9,Calculation!C$2:C$382,1,FALSE)))),"not entered","")</f>
        <v/>
      </c>
    </row>
    <row r="10" spans="2:7">
      <c r="B10" s="72" t="s">
        <v>142</v>
      </c>
      <c r="C10" s="74" t="str">
        <f t="shared" si="0"/>
        <v>Female</v>
      </c>
      <c r="D10" s="74" t="str">
        <f t="shared" si="1"/>
        <v>EET</v>
      </c>
      <c r="E10" s="130">
        <v>2.1550925925925928E-2</v>
      </c>
      <c r="F10" s="75">
        <f t="shared" si="2"/>
        <v>8045.1127819548856</v>
      </c>
      <c r="G10" t="str">
        <f>IF((ISERROR((VLOOKUP(B10,Calculation!C$2:C$382,1,FALSE)))),"not entered","")</f>
        <v/>
      </c>
    </row>
    <row r="11" spans="2:7">
      <c r="B11" s="72" t="s">
        <v>160</v>
      </c>
      <c r="C11" s="74" t="str">
        <f t="shared" si="0"/>
        <v>Female</v>
      </c>
      <c r="D11" s="74" t="str">
        <f t="shared" si="1"/>
        <v>TAS</v>
      </c>
      <c r="E11" s="130">
        <v>2.3587962962962963E-2</v>
      </c>
      <c r="F11" s="75">
        <f t="shared" si="2"/>
        <v>7350.3434739941113</v>
      </c>
      <c r="G11" t="str">
        <f>IF((ISERROR((VLOOKUP(B11,Calculation!C$2:C$382,1,FALSE)))),"not entered","")</f>
        <v/>
      </c>
    </row>
    <row r="12" spans="2:7">
      <c r="B12" s="72" t="s">
        <v>148</v>
      </c>
      <c r="C12" s="74" t="str">
        <f t="shared" si="0"/>
        <v>Female</v>
      </c>
      <c r="D12" s="74" t="str">
        <f t="shared" si="1"/>
        <v>DIS</v>
      </c>
      <c r="E12" s="130">
        <v>2.3715277777777776E-2</v>
      </c>
      <c r="F12" s="75">
        <f t="shared" si="2"/>
        <v>7310.8833577354799</v>
      </c>
      <c r="G12" t="str">
        <f>IF((ISERROR((VLOOKUP(B12,Calculation!C$2:C$382,1,FALSE)))),"not entered","")</f>
        <v/>
      </c>
    </row>
    <row r="13" spans="2:7">
      <c r="B13" s="72" t="s">
        <v>158</v>
      </c>
      <c r="C13" s="74" t="str">
        <f t="shared" si="0"/>
        <v>Female</v>
      </c>
      <c r="D13" s="74" t="str">
        <f t="shared" si="1"/>
        <v>TAS</v>
      </c>
      <c r="E13" s="130">
        <v>2.462962962962963E-2</v>
      </c>
      <c r="F13" s="75">
        <f t="shared" si="2"/>
        <v>7039.4736842105258</v>
      </c>
      <c r="G13" t="str">
        <f>IF((ISERROR((VLOOKUP(B13,Calculation!C$2:C$382,1,FALSE)))),"not entered","")</f>
        <v/>
      </c>
    </row>
    <row r="14" spans="2:7">
      <c r="B14" s="72" t="s">
        <v>184</v>
      </c>
      <c r="C14" s="74" t="str">
        <f t="shared" si="0"/>
        <v>Female</v>
      </c>
      <c r="D14" s="74" t="str">
        <f t="shared" si="1"/>
        <v>EET</v>
      </c>
      <c r="E14" s="130">
        <v>2.4895833333333336E-2</v>
      </c>
      <c r="F14" s="75">
        <f t="shared" si="2"/>
        <v>6964.2026964202687</v>
      </c>
      <c r="G14" t="str">
        <f>IF((ISERROR((VLOOKUP(B14,Calculation!C$2:C$382,1,FALSE)))),"not entered","")</f>
        <v/>
      </c>
    </row>
    <row r="15" spans="2:7">
      <c r="B15" s="72" t="s">
        <v>128</v>
      </c>
      <c r="C15" s="74" t="str">
        <f t="shared" si="0"/>
        <v>Male</v>
      </c>
      <c r="D15" s="74" t="str">
        <f t="shared" si="1"/>
        <v>TSE</v>
      </c>
      <c r="E15" s="130">
        <v>1.6400462962962964E-2</v>
      </c>
      <c r="F15" s="75">
        <f t="shared" si="2"/>
        <v>10000</v>
      </c>
      <c r="G15" t="str">
        <f>IF((ISERROR((VLOOKUP(B15,Calculation!C$2:C$382,1,FALSE)))),"not entered","")</f>
        <v/>
      </c>
    </row>
    <row r="16" spans="2:7">
      <c r="B16" s="72" t="s">
        <v>129</v>
      </c>
      <c r="C16" s="74" t="str">
        <f t="shared" si="0"/>
        <v>Male</v>
      </c>
      <c r="D16" s="74" t="str">
        <f t="shared" si="1"/>
        <v>CTC</v>
      </c>
      <c r="E16" s="130">
        <v>1.6840277777777777E-2</v>
      </c>
      <c r="F16" s="75">
        <f t="shared" si="2"/>
        <v>9738.8316151202762</v>
      </c>
      <c r="G16" t="str">
        <f>IF((ISERROR((VLOOKUP(B16,Calculation!C$2:C$382,1,FALSE)))),"not entered","")</f>
        <v/>
      </c>
    </row>
    <row r="17" spans="2:7">
      <c r="B17" s="72" t="s">
        <v>130</v>
      </c>
      <c r="C17" s="74" t="str">
        <f t="shared" si="0"/>
        <v>Male</v>
      </c>
      <c r="D17" s="74" t="str">
        <f t="shared" si="1"/>
        <v>CTC</v>
      </c>
      <c r="E17" s="130">
        <v>1.741898148148148E-2</v>
      </c>
      <c r="F17" s="75">
        <f t="shared" si="2"/>
        <v>9415.2823920265801</v>
      </c>
      <c r="G17" t="str">
        <f>IF((ISERROR((VLOOKUP(B17,Calculation!C$2:C$382,1,FALSE)))),"not entered","")</f>
        <v/>
      </c>
    </row>
    <row r="18" spans="2:7">
      <c r="B18" s="72" t="s">
        <v>136</v>
      </c>
      <c r="C18" s="74" t="str">
        <f t="shared" si="0"/>
        <v>Male</v>
      </c>
      <c r="D18" s="74" t="str">
        <f t="shared" si="1"/>
        <v>CTC</v>
      </c>
      <c r="E18" s="130">
        <v>2.0196759259259258E-2</v>
      </c>
      <c r="F18" s="75">
        <f t="shared" si="2"/>
        <v>8120.3438395415487</v>
      </c>
      <c r="G18" t="str">
        <f>IF((ISERROR((VLOOKUP(B18,Calculation!C$2:C$382,1,FALSE)))),"not entered","")</f>
        <v/>
      </c>
    </row>
    <row r="19" spans="2:7">
      <c r="B19" s="72" t="s">
        <v>151</v>
      </c>
      <c r="C19" s="74" t="str">
        <f t="shared" si="0"/>
        <v>Male</v>
      </c>
      <c r="D19" s="74" t="str">
        <f t="shared" si="1"/>
        <v>CTC</v>
      </c>
      <c r="E19" s="130">
        <v>2.0543981481481479E-2</v>
      </c>
      <c r="F19" s="75">
        <f t="shared" si="2"/>
        <v>7983.0985915492965</v>
      </c>
      <c r="G19" t="str">
        <f>IF((ISERROR((VLOOKUP(B19,Calculation!C$2:C$382,1,FALSE)))),"not entered","")</f>
        <v/>
      </c>
    </row>
    <row r="20" spans="2:7">
      <c r="B20" s="72" t="s">
        <v>185</v>
      </c>
      <c r="C20" s="74" t="str">
        <f t="shared" si="0"/>
        <v>Male</v>
      </c>
      <c r="D20" s="74" t="str">
        <f t="shared" si="1"/>
        <v>ITC</v>
      </c>
      <c r="E20" s="130">
        <v>2.3020833333333334E-2</v>
      </c>
      <c r="F20" s="75">
        <f t="shared" si="2"/>
        <v>7124.1830065359482</v>
      </c>
      <c r="G20" t="str">
        <f>IF((ISERROR((VLOOKUP(B20,Calculation!C$2:C$382,1,FALSE)))),"not entered","")</f>
        <v/>
      </c>
    </row>
    <row r="21" spans="2:7">
      <c r="B21" s="72" t="s">
        <v>153</v>
      </c>
      <c r="C21" s="74" t="str">
        <f t="shared" si="0"/>
        <v>Male</v>
      </c>
      <c r="D21" s="74" t="str">
        <f t="shared" si="1"/>
        <v>EET</v>
      </c>
      <c r="E21" s="130">
        <v>2.3692129629629629E-2</v>
      </c>
      <c r="F21" s="75">
        <f t="shared" si="2"/>
        <v>6922.3253541768445</v>
      </c>
      <c r="G21" t="str">
        <f>IF((ISERROR((VLOOKUP(B21,Calculation!C$2:C$382,1,FALSE)))),"not entered","")</f>
        <v/>
      </c>
    </row>
    <row r="22" spans="2:7">
      <c r="B22" s="72" t="s">
        <v>186</v>
      </c>
      <c r="C22" s="74" t="str">
        <f t="shared" si="0"/>
        <v>Male</v>
      </c>
      <c r="D22" s="74" t="str">
        <f t="shared" si="1"/>
        <v>TSE</v>
      </c>
      <c r="E22" s="130">
        <v>2.4085648148148148E-2</v>
      </c>
      <c r="F22" s="75">
        <f t="shared" si="2"/>
        <v>6809.2263334935124</v>
      </c>
      <c r="G22" t="str">
        <f>IF((ISERROR((VLOOKUP(B22,Calculation!C$2:C$382,1,FALSE)))),"not entered","")</f>
        <v/>
      </c>
    </row>
    <row r="23" spans="2:7">
      <c r="B23" s="72" t="s">
        <v>187</v>
      </c>
      <c r="C23" s="74" t="str">
        <f t="shared" si="0"/>
        <v>Male</v>
      </c>
      <c r="D23" s="74" t="str">
        <f t="shared" si="1"/>
        <v>dIS</v>
      </c>
      <c r="E23" s="130">
        <v>2.5358796296296296E-2</v>
      </c>
      <c r="F23" s="75">
        <f t="shared" si="2"/>
        <v>6467.3664993153816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2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2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2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2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2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2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2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2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2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2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2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2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2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2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2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2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2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2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2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2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2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2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2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2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2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2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2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2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2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2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ref="C68:C131" si="3">VLOOKUP(B68,name,3,FALSE)</f>
        <v xml:space="preserve"> </v>
      </c>
      <c r="D68" s="74" t="str">
        <f t="shared" ref="D68:D131" si="4">VLOOKUP(B68,name,2,FALSE)</f>
        <v xml:space="preserve"> </v>
      </c>
      <c r="E68" s="130">
        <v>1.1574074074074073E-5</v>
      </c>
      <c r="F68" s="75" t="e">
        <f t="shared" si="2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3"/>
        <v xml:space="preserve"> </v>
      </c>
      <c r="D69" s="74" t="str">
        <f t="shared" si="4"/>
        <v xml:space="preserve"> </v>
      </c>
      <c r="E69" s="130">
        <v>1.1574074074074073E-5</v>
      </c>
      <c r="F69" s="75" t="e">
        <f t="shared" ref="F69:F132" si="5">(VLOOKUP(C69,C$4:E$5,3,FALSE))/(E69/10000)</f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3"/>
        <v xml:space="preserve"> </v>
      </c>
      <c r="D70" s="74" t="str">
        <f t="shared" si="4"/>
        <v xml:space="preserve"> </v>
      </c>
      <c r="E70" s="130">
        <v>1.1574074074074073E-5</v>
      </c>
      <c r="F70" s="75" t="e">
        <f t="shared" si="5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3"/>
        <v xml:space="preserve"> </v>
      </c>
      <c r="D71" s="74" t="str">
        <f t="shared" si="4"/>
        <v xml:space="preserve"> </v>
      </c>
      <c r="E71" s="130">
        <v>1.1574074074074073E-5</v>
      </c>
      <c r="F71" s="75" t="e">
        <f t="shared" si="5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3"/>
        <v xml:space="preserve"> </v>
      </c>
      <c r="D72" s="74" t="str">
        <f t="shared" si="4"/>
        <v xml:space="preserve"> </v>
      </c>
      <c r="E72" s="130">
        <v>1.1574074074074073E-5</v>
      </c>
      <c r="F72" s="75" t="e">
        <f t="shared" si="5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3"/>
        <v xml:space="preserve"> </v>
      </c>
      <c r="D73" s="74" t="str">
        <f t="shared" si="4"/>
        <v xml:space="preserve"> </v>
      </c>
      <c r="E73" s="130">
        <v>1.1574074074074073E-5</v>
      </c>
      <c r="F73" s="75" t="e">
        <f t="shared" si="5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3"/>
        <v xml:space="preserve"> </v>
      </c>
      <c r="D74" s="74" t="str">
        <f t="shared" si="4"/>
        <v xml:space="preserve"> </v>
      </c>
      <c r="E74" s="130">
        <v>1.1574074074074073E-5</v>
      </c>
      <c r="F74" s="75" t="e">
        <f t="shared" si="5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3"/>
        <v xml:space="preserve"> </v>
      </c>
      <c r="D75" s="74" t="str">
        <f t="shared" si="4"/>
        <v xml:space="preserve"> </v>
      </c>
      <c r="E75" s="130">
        <v>1.1574074074074073E-5</v>
      </c>
      <c r="F75" s="75" t="e">
        <f t="shared" si="5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3"/>
        <v xml:space="preserve"> </v>
      </c>
      <c r="D76" s="74" t="str">
        <f t="shared" si="4"/>
        <v xml:space="preserve"> </v>
      </c>
      <c r="E76" s="130">
        <v>1.1574074074074073E-5</v>
      </c>
      <c r="F76" s="75" t="e">
        <f t="shared" si="5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3"/>
        <v xml:space="preserve"> </v>
      </c>
      <c r="D77" s="74" t="str">
        <f t="shared" si="4"/>
        <v xml:space="preserve"> </v>
      </c>
      <c r="E77" s="130">
        <v>1.1574074074074073E-5</v>
      </c>
      <c r="F77" s="75" t="e">
        <f t="shared" si="5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3"/>
        <v xml:space="preserve"> </v>
      </c>
      <c r="D78" s="74" t="str">
        <f t="shared" si="4"/>
        <v xml:space="preserve"> </v>
      </c>
      <c r="E78" s="130">
        <v>1.1574074074074073E-5</v>
      </c>
      <c r="F78" s="75" t="e">
        <f t="shared" si="5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3"/>
        <v xml:space="preserve"> </v>
      </c>
      <c r="D79" s="74" t="str">
        <f t="shared" si="4"/>
        <v xml:space="preserve"> </v>
      </c>
      <c r="E79" s="130">
        <v>1.1574074074074073E-5</v>
      </c>
      <c r="F79" s="75" t="e">
        <f t="shared" si="5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3"/>
        <v xml:space="preserve"> </v>
      </c>
      <c r="D80" s="74" t="str">
        <f t="shared" si="4"/>
        <v xml:space="preserve"> </v>
      </c>
      <c r="E80" s="130">
        <v>1.1574074074074073E-5</v>
      </c>
      <c r="F80" s="75" t="e">
        <f t="shared" si="5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3"/>
        <v xml:space="preserve"> </v>
      </c>
      <c r="D81" s="74" t="str">
        <f t="shared" si="4"/>
        <v xml:space="preserve"> </v>
      </c>
      <c r="E81" s="130">
        <v>1.1574074074074073E-5</v>
      </c>
      <c r="F81" s="75" t="e">
        <f t="shared" si="5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3"/>
        <v xml:space="preserve"> </v>
      </c>
      <c r="D82" s="74" t="str">
        <f t="shared" si="4"/>
        <v xml:space="preserve"> </v>
      </c>
      <c r="E82" s="130">
        <v>1.1574074074074073E-5</v>
      </c>
      <c r="F82" s="75" t="e">
        <f t="shared" si="5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3"/>
        <v xml:space="preserve"> </v>
      </c>
      <c r="D83" s="74" t="str">
        <f t="shared" si="4"/>
        <v xml:space="preserve"> </v>
      </c>
      <c r="E83" s="130">
        <v>1.1574074074074073E-5</v>
      </c>
      <c r="F83" s="75" t="e">
        <f t="shared" si="5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3"/>
        <v xml:space="preserve"> </v>
      </c>
      <c r="D84" s="74" t="str">
        <f t="shared" si="4"/>
        <v xml:space="preserve"> </v>
      </c>
      <c r="E84" s="130">
        <v>1.1574074074074073E-5</v>
      </c>
      <c r="F84" s="75" t="e">
        <f t="shared" si="5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3"/>
        <v xml:space="preserve"> </v>
      </c>
      <c r="D85" s="74" t="str">
        <f t="shared" si="4"/>
        <v xml:space="preserve"> </v>
      </c>
      <c r="E85" s="130">
        <v>1.1574074074074073E-5</v>
      </c>
      <c r="F85" s="75" t="e">
        <f t="shared" si="5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3"/>
        <v xml:space="preserve"> </v>
      </c>
      <c r="D86" s="74" t="str">
        <f t="shared" si="4"/>
        <v xml:space="preserve"> </v>
      </c>
      <c r="E86" s="130">
        <v>1.1574074074074073E-5</v>
      </c>
      <c r="F86" s="75" t="e">
        <f t="shared" si="5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3"/>
        <v xml:space="preserve"> </v>
      </c>
      <c r="D87" s="74" t="str">
        <f t="shared" si="4"/>
        <v xml:space="preserve"> </v>
      </c>
      <c r="E87" s="130">
        <v>1.1574074074074073E-5</v>
      </c>
      <c r="F87" s="75" t="e">
        <f t="shared" si="5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3"/>
        <v xml:space="preserve"> </v>
      </c>
      <c r="D88" s="74" t="str">
        <f t="shared" si="4"/>
        <v xml:space="preserve"> </v>
      </c>
      <c r="E88" s="130">
        <v>1.1574074074074073E-5</v>
      </c>
      <c r="F88" s="75" t="e">
        <f t="shared" si="5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3"/>
        <v xml:space="preserve"> </v>
      </c>
      <c r="D89" s="74" t="str">
        <f t="shared" si="4"/>
        <v xml:space="preserve"> </v>
      </c>
      <c r="E89" s="130">
        <v>1.1574074074074073E-5</v>
      </c>
      <c r="F89" s="75" t="e">
        <f t="shared" si="5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3"/>
        <v xml:space="preserve"> </v>
      </c>
      <c r="D90" s="74" t="str">
        <f t="shared" si="4"/>
        <v xml:space="preserve"> </v>
      </c>
      <c r="E90" s="130">
        <v>1.1574074074074073E-5</v>
      </c>
      <c r="F90" s="75" t="e">
        <f t="shared" si="5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3"/>
        <v xml:space="preserve"> </v>
      </c>
      <c r="D91" s="74" t="str">
        <f t="shared" si="4"/>
        <v xml:space="preserve"> </v>
      </c>
      <c r="E91" s="130">
        <v>1.1574074074074073E-5</v>
      </c>
      <c r="F91" s="75" t="e">
        <f t="shared" si="5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3"/>
        <v xml:space="preserve"> </v>
      </c>
      <c r="D92" s="74" t="str">
        <f t="shared" si="4"/>
        <v xml:space="preserve"> </v>
      </c>
      <c r="E92" s="130">
        <v>1.1574074074074073E-5</v>
      </c>
      <c r="F92" s="75" t="e">
        <f t="shared" si="5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3"/>
        <v xml:space="preserve"> </v>
      </c>
      <c r="D93" s="74" t="str">
        <f t="shared" si="4"/>
        <v xml:space="preserve"> </v>
      </c>
      <c r="E93" s="130">
        <v>1.1574074074074073E-5</v>
      </c>
      <c r="F93" s="75" t="e">
        <f t="shared" si="5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3"/>
        <v xml:space="preserve"> </v>
      </c>
      <c r="D94" s="74" t="str">
        <f t="shared" si="4"/>
        <v xml:space="preserve"> </v>
      </c>
      <c r="E94" s="130">
        <v>1.1574074074074073E-5</v>
      </c>
      <c r="F94" s="75" t="e">
        <f t="shared" si="5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3"/>
        <v xml:space="preserve"> </v>
      </c>
      <c r="D95" s="74" t="str">
        <f t="shared" si="4"/>
        <v xml:space="preserve"> </v>
      </c>
      <c r="E95" s="130">
        <v>1.1574074074074073E-5</v>
      </c>
      <c r="F95" s="75" t="e">
        <f t="shared" si="5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3"/>
        <v xml:space="preserve"> </v>
      </c>
      <c r="D96" s="74" t="str">
        <f t="shared" si="4"/>
        <v xml:space="preserve"> </v>
      </c>
      <c r="E96" s="130">
        <v>1.1574074074074073E-5</v>
      </c>
      <c r="F96" s="75" t="e">
        <f t="shared" si="5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3"/>
        <v xml:space="preserve"> </v>
      </c>
      <c r="D97" s="74" t="str">
        <f t="shared" si="4"/>
        <v xml:space="preserve"> </v>
      </c>
      <c r="E97" s="130">
        <v>1.1574074074074073E-5</v>
      </c>
      <c r="F97" s="75" t="e">
        <f t="shared" si="5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3"/>
        <v xml:space="preserve"> </v>
      </c>
      <c r="D98" s="74" t="str">
        <f t="shared" si="4"/>
        <v xml:space="preserve"> </v>
      </c>
      <c r="E98" s="130">
        <v>1.1574074074074073E-5</v>
      </c>
      <c r="F98" s="75" t="e">
        <f t="shared" si="5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3"/>
        <v xml:space="preserve"> </v>
      </c>
      <c r="D99" s="74" t="str">
        <f t="shared" si="4"/>
        <v xml:space="preserve"> </v>
      </c>
      <c r="E99" s="130">
        <v>1.1574074074074073E-5</v>
      </c>
      <c r="F99" s="75" t="e">
        <f t="shared" si="5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3"/>
        <v xml:space="preserve"> </v>
      </c>
      <c r="D100" s="74" t="str">
        <f t="shared" si="4"/>
        <v xml:space="preserve"> </v>
      </c>
      <c r="E100" s="130">
        <v>1.1574074074074073E-5</v>
      </c>
      <c r="F100" s="75" t="e">
        <f t="shared" si="5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3"/>
        <v xml:space="preserve"> </v>
      </c>
      <c r="D101" s="74" t="str">
        <f t="shared" si="4"/>
        <v xml:space="preserve"> </v>
      </c>
      <c r="E101" s="130">
        <v>1.1574074074074073E-5</v>
      </c>
      <c r="F101" s="75" t="e">
        <f t="shared" si="5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3"/>
        <v xml:space="preserve"> </v>
      </c>
      <c r="D102" s="74" t="str">
        <f t="shared" si="4"/>
        <v xml:space="preserve"> </v>
      </c>
      <c r="E102" s="130">
        <v>1.1574074074074073E-5</v>
      </c>
      <c r="F102" s="75" t="e">
        <f t="shared" si="5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3"/>
        <v xml:space="preserve"> </v>
      </c>
      <c r="D103" s="74" t="str">
        <f t="shared" si="4"/>
        <v xml:space="preserve"> </v>
      </c>
      <c r="E103" s="130">
        <v>1.1574074074074073E-5</v>
      </c>
      <c r="F103" s="75" t="e">
        <f t="shared" si="5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3"/>
        <v xml:space="preserve"> </v>
      </c>
      <c r="D104" s="74" t="str">
        <f t="shared" si="4"/>
        <v xml:space="preserve"> </v>
      </c>
      <c r="E104" s="130">
        <v>1.1574074074074073E-5</v>
      </c>
      <c r="F104" s="75" t="e">
        <f t="shared" si="5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3"/>
        <v xml:space="preserve"> </v>
      </c>
      <c r="D105" s="74" t="str">
        <f t="shared" si="4"/>
        <v xml:space="preserve"> </v>
      </c>
      <c r="E105" s="130">
        <v>1.1574074074074073E-5</v>
      </c>
      <c r="F105" s="75" t="e">
        <f t="shared" si="5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3"/>
        <v xml:space="preserve"> </v>
      </c>
      <c r="D106" s="74" t="str">
        <f t="shared" si="4"/>
        <v xml:space="preserve"> </v>
      </c>
      <c r="E106" s="130">
        <v>1.1574074074074073E-5</v>
      </c>
      <c r="F106" s="75" t="e">
        <f t="shared" si="5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3"/>
        <v xml:space="preserve"> </v>
      </c>
      <c r="D107" s="74" t="str">
        <f t="shared" si="4"/>
        <v xml:space="preserve"> </v>
      </c>
      <c r="E107" s="130">
        <v>1.1574074074074073E-5</v>
      </c>
      <c r="F107" s="75" t="e">
        <f t="shared" si="5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3"/>
        <v xml:space="preserve"> </v>
      </c>
      <c r="D108" s="74" t="str">
        <f t="shared" si="4"/>
        <v xml:space="preserve"> </v>
      </c>
      <c r="E108" s="130">
        <v>1.1574074074074073E-5</v>
      </c>
      <c r="F108" s="75" t="e">
        <f t="shared" si="5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3"/>
        <v xml:space="preserve"> </v>
      </c>
      <c r="D109" s="74" t="str">
        <f t="shared" si="4"/>
        <v xml:space="preserve"> </v>
      </c>
      <c r="E109" s="130">
        <v>1.1574074074074073E-5</v>
      </c>
      <c r="F109" s="75" t="e">
        <f t="shared" si="5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3"/>
        <v xml:space="preserve"> </v>
      </c>
      <c r="D110" s="74" t="str">
        <f t="shared" si="4"/>
        <v xml:space="preserve"> </v>
      </c>
      <c r="E110" s="130">
        <v>1.1574074074074073E-5</v>
      </c>
      <c r="F110" s="75" t="e">
        <f t="shared" si="5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3"/>
        <v xml:space="preserve"> </v>
      </c>
      <c r="D111" s="74" t="str">
        <f t="shared" si="4"/>
        <v xml:space="preserve"> </v>
      </c>
      <c r="E111" s="130">
        <v>1.1574074074074073E-5</v>
      </c>
      <c r="F111" s="75" t="e">
        <f t="shared" si="5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3"/>
        <v xml:space="preserve"> </v>
      </c>
      <c r="D112" s="74" t="str">
        <f t="shared" si="4"/>
        <v xml:space="preserve"> </v>
      </c>
      <c r="E112" s="130">
        <v>1.1574074074074073E-5</v>
      </c>
      <c r="F112" s="75" t="e">
        <f t="shared" si="5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3"/>
        <v xml:space="preserve"> </v>
      </c>
      <c r="D113" s="74" t="str">
        <f t="shared" si="4"/>
        <v xml:space="preserve"> </v>
      </c>
      <c r="E113" s="130">
        <v>1.1574074074074073E-5</v>
      </c>
      <c r="F113" s="75" t="e">
        <f t="shared" si="5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3"/>
        <v xml:space="preserve"> </v>
      </c>
      <c r="D114" s="74" t="str">
        <f t="shared" si="4"/>
        <v xml:space="preserve"> </v>
      </c>
      <c r="E114" s="130">
        <v>1.1574074074074073E-5</v>
      </c>
      <c r="F114" s="75" t="e">
        <f t="shared" si="5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3"/>
        <v xml:space="preserve"> </v>
      </c>
      <c r="D115" s="74" t="str">
        <f t="shared" si="4"/>
        <v xml:space="preserve"> </v>
      </c>
      <c r="E115" s="130">
        <v>1.1574074074074073E-5</v>
      </c>
      <c r="F115" s="75" t="e">
        <f t="shared" si="5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3"/>
        <v xml:space="preserve"> </v>
      </c>
      <c r="D116" s="74" t="str">
        <f t="shared" si="4"/>
        <v xml:space="preserve"> </v>
      </c>
      <c r="E116" s="130">
        <v>1.1574074074074073E-5</v>
      </c>
      <c r="F116" s="75" t="e">
        <f t="shared" si="5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3"/>
        <v xml:space="preserve"> </v>
      </c>
      <c r="D117" s="74" t="str">
        <f t="shared" si="4"/>
        <v xml:space="preserve"> </v>
      </c>
      <c r="E117" s="130">
        <v>1.1574074074074073E-5</v>
      </c>
      <c r="F117" s="75" t="e">
        <f t="shared" si="5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3"/>
        <v xml:space="preserve"> </v>
      </c>
      <c r="D118" s="74" t="str">
        <f t="shared" si="4"/>
        <v xml:space="preserve"> </v>
      </c>
      <c r="E118" s="130">
        <v>1.1574074074074073E-5</v>
      </c>
      <c r="F118" s="75" t="e">
        <f t="shared" si="5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3"/>
        <v xml:space="preserve"> </v>
      </c>
      <c r="D119" s="74" t="str">
        <f t="shared" si="4"/>
        <v xml:space="preserve"> </v>
      </c>
      <c r="E119" s="130">
        <v>1.1574074074074073E-5</v>
      </c>
      <c r="F119" s="75" t="e">
        <f t="shared" si="5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3"/>
        <v xml:space="preserve"> </v>
      </c>
      <c r="D120" s="74" t="str">
        <f t="shared" si="4"/>
        <v xml:space="preserve"> </v>
      </c>
      <c r="E120" s="130">
        <v>1.1574074074074073E-5</v>
      </c>
      <c r="F120" s="75" t="e">
        <f t="shared" si="5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3"/>
        <v xml:space="preserve"> </v>
      </c>
      <c r="D121" s="74" t="str">
        <f t="shared" si="4"/>
        <v xml:space="preserve"> </v>
      </c>
      <c r="E121" s="130">
        <v>1.1574074074074073E-5</v>
      </c>
      <c r="F121" s="75" t="e">
        <f t="shared" si="5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3"/>
        <v xml:space="preserve"> </v>
      </c>
      <c r="D122" s="74" t="str">
        <f t="shared" si="4"/>
        <v xml:space="preserve"> </v>
      </c>
      <c r="E122" s="130">
        <v>1.1574074074074073E-5</v>
      </c>
      <c r="F122" s="75" t="e">
        <f t="shared" si="5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3"/>
        <v xml:space="preserve"> </v>
      </c>
      <c r="D123" s="74" t="str">
        <f t="shared" si="4"/>
        <v xml:space="preserve"> </v>
      </c>
      <c r="E123" s="130">
        <v>1.1574074074074073E-5</v>
      </c>
      <c r="F123" s="75" t="e">
        <f t="shared" si="5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3"/>
        <v xml:space="preserve"> </v>
      </c>
      <c r="D124" s="74" t="str">
        <f t="shared" si="4"/>
        <v xml:space="preserve"> </v>
      </c>
      <c r="E124" s="130">
        <v>1.1574074074074073E-5</v>
      </c>
      <c r="F124" s="75" t="e">
        <f t="shared" si="5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3"/>
        <v xml:space="preserve"> </v>
      </c>
      <c r="D125" s="74" t="str">
        <f t="shared" si="4"/>
        <v xml:space="preserve"> </v>
      </c>
      <c r="E125" s="130">
        <v>1.1574074074074073E-5</v>
      </c>
      <c r="F125" s="75" t="e">
        <f t="shared" si="5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3"/>
        <v xml:space="preserve"> </v>
      </c>
      <c r="D126" s="74" t="str">
        <f t="shared" si="4"/>
        <v xml:space="preserve"> </v>
      </c>
      <c r="E126" s="130">
        <v>1.1574074074074073E-5</v>
      </c>
      <c r="F126" s="75" t="e">
        <f t="shared" si="5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3"/>
        <v xml:space="preserve"> </v>
      </c>
      <c r="D127" s="74" t="str">
        <f t="shared" si="4"/>
        <v xml:space="preserve"> </v>
      </c>
      <c r="E127" s="130">
        <v>1.1574074074074073E-5</v>
      </c>
      <c r="F127" s="75" t="e">
        <f t="shared" si="5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3"/>
        <v xml:space="preserve"> </v>
      </c>
      <c r="D128" s="74" t="str">
        <f t="shared" si="4"/>
        <v xml:space="preserve"> </v>
      </c>
      <c r="E128" s="130">
        <v>1.1574074074074073E-5</v>
      </c>
      <c r="F128" s="75" t="e">
        <f t="shared" si="5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3"/>
        <v xml:space="preserve"> </v>
      </c>
      <c r="D129" s="74" t="str">
        <f t="shared" si="4"/>
        <v xml:space="preserve"> </v>
      </c>
      <c r="E129" s="130">
        <v>1.1574074074074073E-5</v>
      </c>
      <c r="F129" s="75" t="e">
        <f t="shared" si="5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3"/>
        <v xml:space="preserve"> </v>
      </c>
      <c r="D130" s="74" t="str">
        <f t="shared" si="4"/>
        <v xml:space="preserve"> </v>
      </c>
      <c r="E130" s="130">
        <v>1.1574074074074073E-5</v>
      </c>
      <c r="F130" s="75" t="e">
        <f t="shared" si="5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3"/>
        <v xml:space="preserve"> </v>
      </c>
      <c r="D131" s="74" t="str">
        <f t="shared" si="4"/>
        <v xml:space="preserve"> </v>
      </c>
      <c r="E131" s="130">
        <v>1.1574074074074073E-5</v>
      </c>
      <c r="F131" s="75" t="e">
        <f t="shared" si="5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ref="C132:C195" si="6">VLOOKUP(B132,name,3,FALSE)</f>
        <v xml:space="preserve"> </v>
      </c>
      <c r="D132" s="74" t="str">
        <f t="shared" ref="D132:D195" si="7">VLOOKUP(B132,name,2,FALSE)</f>
        <v xml:space="preserve"> </v>
      </c>
      <c r="E132" s="130">
        <v>1.1574074074074073E-5</v>
      </c>
      <c r="F132" s="75" t="e">
        <f t="shared" si="5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6"/>
        <v xml:space="preserve"> </v>
      </c>
      <c r="D133" s="74" t="str">
        <f t="shared" si="7"/>
        <v xml:space="preserve"> </v>
      </c>
      <c r="E133" s="130">
        <v>1.1574074074074073E-5</v>
      </c>
      <c r="F133" s="75" t="e">
        <f t="shared" ref="F133:F196" si="8">(VLOOKUP(C133,C$4:E$5,3,FALSE))/(E133/10000)</f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6"/>
        <v xml:space="preserve"> </v>
      </c>
      <c r="D134" s="74" t="str">
        <f t="shared" si="7"/>
        <v xml:space="preserve"> </v>
      </c>
      <c r="E134" s="130">
        <v>1.1574074074074073E-5</v>
      </c>
      <c r="F134" s="75" t="e">
        <f t="shared" si="8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6"/>
        <v xml:space="preserve"> </v>
      </c>
      <c r="D135" s="74" t="str">
        <f t="shared" si="7"/>
        <v xml:space="preserve"> </v>
      </c>
      <c r="E135" s="130">
        <v>1.1574074074074073E-5</v>
      </c>
      <c r="F135" s="75" t="e">
        <f t="shared" si="8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6"/>
        <v xml:space="preserve"> </v>
      </c>
      <c r="D136" s="74" t="str">
        <f t="shared" si="7"/>
        <v xml:space="preserve"> </v>
      </c>
      <c r="E136" s="130">
        <v>1.1574074074074073E-5</v>
      </c>
      <c r="F136" s="75" t="e">
        <f t="shared" si="8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6"/>
        <v xml:space="preserve"> </v>
      </c>
      <c r="D137" s="74" t="str">
        <f t="shared" si="7"/>
        <v xml:space="preserve"> </v>
      </c>
      <c r="E137" s="130">
        <v>1.1574074074074073E-5</v>
      </c>
      <c r="F137" s="75" t="e">
        <f t="shared" si="8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6"/>
        <v xml:space="preserve"> </v>
      </c>
      <c r="D138" s="74" t="str">
        <f t="shared" si="7"/>
        <v xml:space="preserve"> </v>
      </c>
      <c r="E138" s="130">
        <v>1.1574074074074073E-5</v>
      </c>
      <c r="F138" s="75" t="e">
        <f t="shared" si="8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6"/>
        <v xml:space="preserve"> </v>
      </c>
      <c r="D139" s="74" t="str">
        <f t="shared" si="7"/>
        <v xml:space="preserve"> </v>
      </c>
      <c r="E139" s="130">
        <v>1.1574074074074073E-5</v>
      </c>
      <c r="F139" s="75" t="e">
        <f t="shared" si="8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6"/>
        <v xml:space="preserve"> </v>
      </c>
      <c r="D140" s="74" t="str">
        <f t="shared" si="7"/>
        <v xml:space="preserve"> </v>
      </c>
      <c r="E140" s="130">
        <v>1.1574074074074073E-5</v>
      </c>
      <c r="F140" s="75" t="e">
        <f t="shared" si="8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6"/>
        <v xml:space="preserve"> </v>
      </c>
      <c r="D141" s="74" t="str">
        <f t="shared" si="7"/>
        <v xml:space="preserve"> </v>
      </c>
      <c r="E141" s="130">
        <v>1.1574074074074073E-5</v>
      </c>
      <c r="F141" s="75" t="e">
        <f t="shared" si="8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6"/>
        <v xml:space="preserve"> </v>
      </c>
      <c r="D142" s="74" t="str">
        <f t="shared" si="7"/>
        <v xml:space="preserve"> </v>
      </c>
      <c r="E142" s="130">
        <v>1.1574074074074073E-5</v>
      </c>
      <c r="F142" s="75" t="e">
        <f t="shared" si="8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6"/>
        <v xml:space="preserve"> </v>
      </c>
      <c r="D143" s="74" t="str">
        <f t="shared" si="7"/>
        <v xml:space="preserve"> </v>
      </c>
      <c r="E143" s="130">
        <v>1.1574074074074073E-5</v>
      </c>
      <c r="F143" s="75" t="e">
        <f t="shared" si="8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6"/>
        <v xml:space="preserve"> </v>
      </c>
      <c r="D144" s="74" t="str">
        <f t="shared" si="7"/>
        <v xml:space="preserve"> </v>
      </c>
      <c r="E144" s="130">
        <v>1.1574074074074073E-5</v>
      </c>
      <c r="F144" s="75" t="e">
        <f t="shared" si="8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6"/>
        <v xml:space="preserve"> </v>
      </c>
      <c r="D145" s="74" t="str">
        <f t="shared" si="7"/>
        <v xml:space="preserve"> </v>
      </c>
      <c r="E145" s="130">
        <v>1.1574074074074073E-5</v>
      </c>
      <c r="F145" s="75" t="e">
        <f t="shared" si="8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6"/>
        <v xml:space="preserve"> </v>
      </c>
      <c r="D146" s="74" t="str">
        <f t="shared" si="7"/>
        <v xml:space="preserve"> </v>
      </c>
      <c r="E146" s="130">
        <v>1.1574074074074073E-5</v>
      </c>
      <c r="F146" s="75" t="e">
        <f t="shared" si="8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6"/>
        <v xml:space="preserve"> </v>
      </c>
      <c r="D147" s="74" t="str">
        <f t="shared" si="7"/>
        <v xml:space="preserve"> </v>
      </c>
      <c r="E147" s="130">
        <v>1.1574074074074073E-5</v>
      </c>
      <c r="F147" s="75" t="e">
        <f t="shared" si="8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6"/>
        <v xml:space="preserve"> </v>
      </c>
      <c r="D148" s="74" t="str">
        <f t="shared" si="7"/>
        <v xml:space="preserve"> </v>
      </c>
      <c r="E148" s="130">
        <v>1.1574074074074073E-5</v>
      </c>
      <c r="F148" s="75" t="e">
        <f t="shared" si="8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6"/>
        <v xml:space="preserve"> </v>
      </c>
      <c r="D149" s="74" t="str">
        <f t="shared" si="7"/>
        <v xml:space="preserve"> </v>
      </c>
      <c r="E149" s="130">
        <v>1.1574074074074073E-5</v>
      </c>
      <c r="F149" s="75" t="e">
        <f t="shared" si="8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6"/>
        <v xml:space="preserve"> </v>
      </c>
      <c r="D150" s="74" t="str">
        <f t="shared" si="7"/>
        <v xml:space="preserve"> </v>
      </c>
      <c r="E150" s="130">
        <v>1.1574074074074073E-5</v>
      </c>
      <c r="F150" s="75" t="e">
        <f t="shared" si="8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6"/>
        <v xml:space="preserve"> </v>
      </c>
      <c r="D151" s="74" t="str">
        <f t="shared" si="7"/>
        <v xml:space="preserve"> </v>
      </c>
      <c r="E151" s="130">
        <v>1.1574074074074073E-5</v>
      </c>
      <c r="F151" s="75" t="e">
        <f t="shared" si="8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6"/>
        <v xml:space="preserve"> </v>
      </c>
      <c r="D152" s="74" t="str">
        <f t="shared" si="7"/>
        <v xml:space="preserve"> </v>
      </c>
      <c r="E152" s="130">
        <v>1.1574074074074073E-5</v>
      </c>
      <c r="F152" s="75" t="e">
        <f t="shared" si="8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6"/>
        <v xml:space="preserve"> </v>
      </c>
      <c r="D153" s="74" t="str">
        <f t="shared" si="7"/>
        <v xml:space="preserve"> </v>
      </c>
      <c r="E153" s="130">
        <v>1.1574074074074073E-5</v>
      </c>
      <c r="F153" s="75" t="e">
        <f t="shared" si="8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6"/>
        <v xml:space="preserve"> </v>
      </c>
      <c r="D154" s="74" t="str">
        <f t="shared" si="7"/>
        <v xml:space="preserve"> </v>
      </c>
      <c r="E154" s="130">
        <v>1.1574074074074073E-5</v>
      </c>
      <c r="F154" s="75" t="e">
        <f t="shared" si="8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6"/>
        <v xml:space="preserve"> </v>
      </c>
      <c r="D155" s="74" t="str">
        <f t="shared" si="7"/>
        <v xml:space="preserve"> </v>
      </c>
      <c r="E155" s="130">
        <v>1.1574074074074073E-5</v>
      </c>
      <c r="F155" s="75" t="e">
        <f t="shared" si="8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6"/>
        <v xml:space="preserve"> </v>
      </c>
      <c r="D156" s="74" t="str">
        <f t="shared" si="7"/>
        <v xml:space="preserve"> </v>
      </c>
      <c r="E156" s="130">
        <v>1.1574074074074073E-5</v>
      </c>
      <c r="F156" s="75" t="e">
        <f t="shared" si="8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6"/>
        <v xml:space="preserve"> </v>
      </c>
      <c r="D157" s="74" t="str">
        <f t="shared" si="7"/>
        <v xml:space="preserve"> </v>
      </c>
      <c r="E157" s="130">
        <v>1.1574074074074073E-5</v>
      </c>
      <c r="F157" s="75" t="e">
        <f t="shared" si="8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6"/>
        <v xml:space="preserve"> </v>
      </c>
      <c r="D158" s="74" t="str">
        <f t="shared" si="7"/>
        <v xml:space="preserve"> </v>
      </c>
      <c r="E158" s="130">
        <v>1.1574074074074073E-5</v>
      </c>
      <c r="F158" s="75" t="e">
        <f t="shared" si="8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6"/>
        <v xml:space="preserve"> </v>
      </c>
      <c r="D159" s="74" t="str">
        <f t="shared" si="7"/>
        <v xml:space="preserve"> </v>
      </c>
      <c r="E159" s="130">
        <v>1.1574074074074073E-5</v>
      </c>
      <c r="F159" s="75" t="e">
        <f t="shared" si="8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6"/>
        <v xml:space="preserve"> </v>
      </c>
      <c r="D160" s="74" t="str">
        <f t="shared" si="7"/>
        <v xml:space="preserve"> </v>
      </c>
      <c r="E160" s="130">
        <v>1.1574074074074073E-5</v>
      </c>
      <c r="F160" s="75" t="e">
        <f t="shared" si="8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6"/>
        <v xml:space="preserve"> </v>
      </c>
      <c r="D161" s="74" t="str">
        <f t="shared" si="7"/>
        <v xml:space="preserve"> </v>
      </c>
      <c r="E161" s="130">
        <v>1.1574074074074073E-5</v>
      </c>
      <c r="F161" s="75" t="e">
        <f t="shared" si="8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6"/>
        <v xml:space="preserve"> </v>
      </c>
      <c r="D162" s="74" t="str">
        <f t="shared" si="7"/>
        <v xml:space="preserve"> </v>
      </c>
      <c r="E162" s="130">
        <v>1.1574074074074073E-5</v>
      </c>
      <c r="F162" s="75" t="e">
        <f t="shared" si="8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6"/>
        <v xml:space="preserve"> </v>
      </c>
      <c r="D163" s="74" t="str">
        <f t="shared" si="7"/>
        <v xml:space="preserve"> </v>
      </c>
      <c r="E163" s="130">
        <v>1.1574074074074073E-5</v>
      </c>
      <c r="F163" s="75" t="e">
        <f t="shared" si="8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6"/>
        <v xml:space="preserve"> </v>
      </c>
      <c r="D164" s="74" t="str">
        <f t="shared" si="7"/>
        <v xml:space="preserve"> </v>
      </c>
      <c r="E164" s="130">
        <v>1.1574074074074073E-5</v>
      </c>
      <c r="F164" s="75" t="e">
        <f t="shared" si="8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6"/>
        <v xml:space="preserve"> </v>
      </c>
      <c r="D165" s="74" t="str">
        <f t="shared" si="7"/>
        <v xml:space="preserve"> </v>
      </c>
      <c r="E165" s="130">
        <v>1.1574074074074073E-5</v>
      </c>
      <c r="F165" s="75" t="e">
        <f t="shared" si="8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6"/>
        <v xml:space="preserve"> </v>
      </c>
      <c r="D166" s="74" t="str">
        <f t="shared" si="7"/>
        <v xml:space="preserve"> </v>
      </c>
      <c r="E166" s="130">
        <v>1.1574074074074073E-5</v>
      </c>
      <c r="F166" s="75" t="e">
        <f t="shared" si="8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6"/>
        <v xml:space="preserve"> </v>
      </c>
      <c r="D167" s="74" t="str">
        <f t="shared" si="7"/>
        <v xml:space="preserve"> </v>
      </c>
      <c r="E167" s="130">
        <v>1.1574074074074073E-5</v>
      </c>
      <c r="F167" s="75" t="e">
        <f t="shared" si="8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6"/>
        <v xml:space="preserve"> </v>
      </c>
      <c r="D168" s="74" t="str">
        <f t="shared" si="7"/>
        <v xml:space="preserve"> </v>
      </c>
      <c r="E168" s="130">
        <v>1.1574074074074073E-5</v>
      </c>
      <c r="F168" s="75" t="e">
        <f t="shared" si="8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6"/>
        <v xml:space="preserve"> </v>
      </c>
      <c r="D169" s="74" t="str">
        <f t="shared" si="7"/>
        <v xml:space="preserve"> </v>
      </c>
      <c r="E169" s="130">
        <v>1.1574074074074073E-5</v>
      </c>
      <c r="F169" s="75" t="e">
        <f t="shared" si="8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6"/>
        <v xml:space="preserve"> </v>
      </c>
      <c r="D170" s="74" t="str">
        <f t="shared" si="7"/>
        <v xml:space="preserve"> </v>
      </c>
      <c r="E170" s="130">
        <v>1.1574074074074073E-5</v>
      </c>
      <c r="F170" s="75" t="e">
        <f t="shared" si="8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6"/>
        <v xml:space="preserve"> </v>
      </c>
      <c r="D171" s="74" t="str">
        <f t="shared" si="7"/>
        <v xml:space="preserve"> </v>
      </c>
      <c r="E171" s="130">
        <v>1.1574074074074073E-5</v>
      </c>
      <c r="F171" s="75" t="e">
        <f t="shared" si="8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6"/>
        <v xml:space="preserve"> </v>
      </c>
      <c r="D172" s="74" t="str">
        <f t="shared" si="7"/>
        <v xml:space="preserve"> </v>
      </c>
      <c r="E172" s="130">
        <v>1.1574074074074073E-5</v>
      </c>
      <c r="F172" s="75" t="e">
        <f t="shared" si="8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6"/>
        <v xml:space="preserve"> </v>
      </c>
      <c r="D173" s="74" t="str">
        <f t="shared" si="7"/>
        <v xml:space="preserve"> </v>
      </c>
      <c r="E173" s="130">
        <v>1.1574074074074073E-5</v>
      </c>
      <c r="F173" s="75" t="e">
        <f t="shared" si="8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6"/>
        <v xml:space="preserve"> </v>
      </c>
      <c r="D174" s="74" t="str">
        <f t="shared" si="7"/>
        <v xml:space="preserve"> </v>
      </c>
      <c r="E174" s="130">
        <v>1.1574074074074073E-5</v>
      </c>
      <c r="F174" s="75" t="e">
        <f t="shared" si="8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6"/>
        <v xml:space="preserve"> </v>
      </c>
      <c r="D175" s="74" t="str">
        <f t="shared" si="7"/>
        <v xml:space="preserve"> </v>
      </c>
      <c r="E175" s="130">
        <v>1.1574074074074073E-5</v>
      </c>
      <c r="F175" s="75" t="e">
        <f t="shared" si="8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6"/>
        <v xml:space="preserve"> </v>
      </c>
      <c r="D176" s="74" t="str">
        <f t="shared" si="7"/>
        <v xml:space="preserve"> </v>
      </c>
      <c r="E176" s="130">
        <v>1.1574074074074073E-5</v>
      </c>
      <c r="F176" s="75" t="e">
        <f t="shared" si="8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6"/>
        <v xml:space="preserve"> </v>
      </c>
      <c r="D177" s="74" t="str">
        <f t="shared" si="7"/>
        <v xml:space="preserve"> </v>
      </c>
      <c r="E177" s="130">
        <v>1.1574074074074073E-5</v>
      </c>
      <c r="F177" s="75" t="e">
        <f t="shared" si="8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6"/>
        <v xml:space="preserve"> </v>
      </c>
      <c r="D178" s="74" t="str">
        <f t="shared" si="7"/>
        <v xml:space="preserve"> </v>
      </c>
      <c r="E178" s="130">
        <v>1.1574074074074073E-5</v>
      </c>
      <c r="F178" s="75" t="e">
        <f t="shared" si="8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6"/>
        <v xml:space="preserve"> </v>
      </c>
      <c r="D179" s="74" t="str">
        <f t="shared" si="7"/>
        <v xml:space="preserve"> </v>
      </c>
      <c r="E179" s="130">
        <v>1.1574074074074073E-5</v>
      </c>
      <c r="F179" s="75" t="e">
        <f t="shared" si="8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6"/>
        <v xml:space="preserve"> </v>
      </c>
      <c r="D180" s="74" t="str">
        <f t="shared" si="7"/>
        <v xml:space="preserve"> </v>
      </c>
      <c r="E180" s="130">
        <v>1.1574074074074073E-5</v>
      </c>
      <c r="F180" s="75" t="e">
        <f t="shared" si="8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6"/>
        <v xml:space="preserve"> </v>
      </c>
      <c r="D181" s="74" t="str">
        <f t="shared" si="7"/>
        <v xml:space="preserve"> </v>
      </c>
      <c r="E181" s="130">
        <v>1.1574074074074073E-5</v>
      </c>
      <c r="F181" s="75" t="e">
        <f t="shared" si="8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6"/>
        <v xml:space="preserve"> </v>
      </c>
      <c r="D182" s="74" t="str">
        <f t="shared" si="7"/>
        <v xml:space="preserve"> </v>
      </c>
      <c r="E182" s="130">
        <v>1.1574074074074073E-5</v>
      </c>
      <c r="F182" s="75" t="e">
        <f t="shared" si="8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6"/>
        <v xml:space="preserve"> </v>
      </c>
      <c r="D183" s="74" t="str">
        <f t="shared" si="7"/>
        <v xml:space="preserve"> </v>
      </c>
      <c r="E183" s="130">
        <v>1.1574074074074073E-5</v>
      </c>
      <c r="F183" s="75" t="e">
        <f t="shared" si="8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6"/>
        <v xml:space="preserve"> </v>
      </c>
      <c r="D184" s="74" t="str">
        <f t="shared" si="7"/>
        <v xml:space="preserve"> </v>
      </c>
      <c r="E184" s="130">
        <v>1.1574074074074073E-5</v>
      </c>
      <c r="F184" s="75" t="e">
        <f t="shared" si="8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6"/>
        <v xml:space="preserve"> </v>
      </c>
      <c r="D185" s="74" t="str">
        <f t="shared" si="7"/>
        <v xml:space="preserve"> </v>
      </c>
      <c r="E185" s="130">
        <v>1.1574074074074073E-5</v>
      </c>
      <c r="F185" s="75" t="e">
        <f t="shared" si="8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6"/>
        <v xml:space="preserve"> </v>
      </c>
      <c r="D186" s="74" t="str">
        <f t="shared" si="7"/>
        <v xml:space="preserve"> </v>
      </c>
      <c r="E186" s="130">
        <v>1.1574074074074073E-5</v>
      </c>
      <c r="F186" s="75" t="e">
        <f t="shared" si="8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6"/>
        <v xml:space="preserve"> </v>
      </c>
      <c r="D187" s="74" t="str">
        <f t="shared" si="7"/>
        <v xml:space="preserve"> </v>
      </c>
      <c r="E187" s="130">
        <v>1.1574074074074073E-5</v>
      </c>
      <c r="F187" s="75" t="e">
        <f t="shared" si="8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6"/>
        <v xml:space="preserve"> </v>
      </c>
      <c r="D188" s="74" t="str">
        <f t="shared" si="7"/>
        <v xml:space="preserve"> </v>
      </c>
      <c r="E188" s="130">
        <v>1.1574074074074073E-5</v>
      </c>
      <c r="F188" s="75" t="e">
        <f t="shared" si="8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6"/>
        <v xml:space="preserve"> </v>
      </c>
      <c r="D189" s="74" t="str">
        <f t="shared" si="7"/>
        <v xml:space="preserve"> </v>
      </c>
      <c r="E189" s="130">
        <v>1.1574074074074073E-5</v>
      </c>
      <c r="F189" s="75" t="e">
        <f t="shared" si="8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6"/>
        <v xml:space="preserve"> </v>
      </c>
      <c r="D190" s="74" t="str">
        <f t="shared" si="7"/>
        <v xml:space="preserve"> </v>
      </c>
      <c r="E190" s="130">
        <v>1.1574074074074073E-5</v>
      </c>
      <c r="F190" s="75" t="e">
        <f t="shared" si="8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6"/>
        <v xml:space="preserve"> </v>
      </c>
      <c r="D191" s="74" t="str">
        <f t="shared" si="7"/>
        <v xml:space="preserve"> </v>
      </c>
      <c r="E191" s="130">
        <v>1.1574074074074073E-5</v>
      </c>
      <c r="F191" s="75" t="e">
        <f t="shared" si="8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6"/>
        <v xml:space="preserve"> </v>
      </c>
      <c r="D192" s="74" t="str">
        <f t="shared" si="7"/>
        <v xml:space="preserve"> </v>
      </c>
      <c r="E192" s="130">
        <v>1.1574074074074073E-5</v>
      </c>
      <c r="F192" s="75" t="e">
        <f t="shared" si="8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6"/>
        <v xml:space="preserve"> </v>
      </c>
      <c r="D193" s="74" t="str">
        <f t="shared" si="7"/>
        <v xml:space="preserve"> </v>
      </c>
      <c r="E193" s="130">
        <v>1.1574074074074073E-5</v>
      </c>
      <c r="F193" s="75" t="e">
        <f t="shared" si="8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6"/>
        <v xml:space="preserve"> </v>
      </c>
      <c r="D194" s="74" t="str">
        <f t="shared" si="7"/>
        <v xml:space="preserve"> </v>
      </c>
      <c r="E194" s="130">
        <v>1.1574074074074073E-5</v>
      </c>
      <c r="F194" s="75" t="e">
        <f t="shared" si="8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6"/>
        <v xml:space="preserve"> </v>
      </c>
      <c r="D195" s="74" t="str">
        <f t="shared" si="7"/>
        <v xml:space="preserve"> </v>
      </c>
      <c r="E195" s="130">
        <v>1.1574074074074073E-5</v>
      </c>
      <c r="F195" s="75" t="e">
        <f t="shared" si="8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ref="C196:C202" si="9">VLOOKUP(B196,name,3,FALSE)</f>
        <v xml:space="preserve"> </v>
      </c>
      <c r="D196" s="74" t="str">
        <f t="shared" ref="D196:D202" si="10">VLOOKUP(B196,name,2,FALSE)</f>
        <v xml:space="preserve"> </v>
      </c>
      <c r="E196" s="130">
        <v>1.1574074074074073E-5</v>
      </c>
      <c r="F196" s="75" t="e">
        <f t="shared" si="8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9"/>
        <v xml:space="preserve"> </v>
      </c>
      <c r="D197" s="74" t="str">
        <f t="shared" si="10"/>
        <v xml:space="preserve"> </v>
      </c>
      <c r="E197" s="130">
        <v>1.1574074074074073E-5</v>
      </c>
      <c r="F197" s="75" t="e">
        <f t="shared" ref="F197:F202" si="11">(VLOOKUP(C197,C$4:E$5,3,FALSE))/(E197/10000)</f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9"/>
        <v xml:space="preserve"> </v>
      </c>
      <c r="D198" s="74" t="str">
        <f t="shared" si="10"/>
        <v xml:space="preserve"> </v>
      </c>
      <c r="E198" s="130">
        <v>1.1574074074074073E-5</v>
      </c>
      <c r="F198" s="75" t="e">
        <f t="shared" si="11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9"/>
        <v xml:space="preserve"> </v>
      </c>
      <c r="D199" s="74" t="str">
        <f t="shared" si="10"/>
        <v xml:space="preserve"> </v>
      </c>
      <c r="E199" s="130">
        <v>1.1574074074074073E-5</v>
      </c>
      <c r="F199" s="75" t="e">
        <f t="shared" si="11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9"/>
        <v xml:space="preserve"> </v>
      </c>
      <c r="D200" s="74" t="str">
        <f t="shared" si="10"/>
        <v xml:space="preserve"> </v>
      </c>
      <c r="E200" s="130">
        <v>1.1574074074074073E-5</v>
      </c>
      <c r="F200" s="75" t="e">
        <f t="shared" si="11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9"/>
        <v xml:space="preserve"> </v>
      </c>
      <c r="D201" s="74" t="str">
        <f t="shared" si="10"/>
        <v xml:space="preserve"> </v>
      </c>
      <c r="E201" s="130">
        <v>1.1574074074074073E-5</v>
      </c>
      <c r="F201" s="75" t="e">
        <f t="shared" si="11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9"/>
        <v xml:space="preserve"> </v>
      </c>
      <c r="D202" s="74" t="str">
        <f t="shared" si="10"/>
        <v xml:space="preserve"> </v>
      </c>
      <c r="E202" s="130">
        <v>1.1574074074074073E-5</v>
      </c>
      <c r="F202" s="75" t="e">
        <f t="shared" si="11"/>
        <v>#N/A</v>
      </c>
      <c r="G202" t="str">
        <f>IF((ISERROR((VLOOKUP(B202,Calculation!C$2:C$382,1,FALSE)))),"not entered","")</f>
        <v/>
      </c>
    </row>
    <row r="203" spans="2:7" ht="13.5" thickBot="1">
      <c r="B203" s="76"/>
      <c r="C203" s="77"/>
      <c r="D203" s="77"/>
      <c r="E203" s="78"/>
      <c r="F203" s="7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G4:G203">
    <cfRule type="cellIs" dxfId="16" priority="1" stopIfTrue="1" operator="equal">
      <formula>#N/A</formula>
    </cfRule>
  </conditionalFormatting>
  <conditionalFormatting sqref="B1:B206">
    <cfRule type="cellIs" dxfId="15" priority="2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9718" divId="ebta league Tristar 3_9718" sourceType="range" sourceRef="A1:F23" destinationFile="C:\A TEER\Web\TEER League 08\IpswichT3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B9" sqref="B9"/>
    </sheetView>
  </sheetViews>
  <sheetFormatPr defaultRowHeight="12.75"/>
  <cols>
    <col min="1" max="1" width="2.140625" customWidth="1"/>
    <col min="2" max="2" width="19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Races!A14</f>
        <v>Tri 9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111</v>
      </c>
      <c r="D4" s="70"/>
      <c r="E4" s="129">
        <v>1.1574074074074073E-5</v>
      </c>
      <c r="F4" s="71">
        <v>100</v>
      </c>
      <c r="G4" t="str">
        <f>IF((ISERROR((VLOOKUP(B4,Calculation!C$2:C$382,1,FALSE)))),"not entered","")</f>
        <v/>
      </c>
    </row>
    <row r="5" spans="2:7">
      <c r="B5" s="72" t="s">
        <v>74</v>
      </c>
      <c r="C5" s="73" t="s">
        <v>112</v>
      </c>
      <c r="D5" s="73"/>
      <c r="E5" s="130">
        <v>1.1574074074074073E-5</v>
      </c>
      <c r="F5" s="75">
        <v>100</v>
      </c>
      <c r="G5" t="str">
        <f>IF((ISERROR((VLOOKUP(B5,Calculation!C$2:C$382,1,FALSE)))),"not entered","")</f>
        <v/>
      </c>
    </row>
    <row r="6" spans="2:7">
      <c r="B6" s="72" t="s">
        <v>11</v>
      </c>
      <c r="C6" s="74" t="str">
        <f>VLOOKUP(B6,name,3,FALSE)</f>
        <v xml:space="preserve"> </v>
      </c>
      <c r="D6" s="74" t="str">
        <f t="shared" ref="D6:D11" si="0">VLOOKUP(B6,name,2,FALSE)</f>
        <v xml:space="preserve"> </v>
      </c>
      <c r="E6" s="130">
        <v>1.1574074074074073E-5</v>
      </c>
      <c r="F6" s="75" t="e">
        <f>(VLOOKUP(C6,C$4:E$5,3,FALSE))/(E6/10000)</f>
        <v>#N/A</v>
      </c>
      <c r="G6" t="str">
        <f>IF((ISERROR((VLOOKUP(B6,Calculation!C$2:C$382,1,FALSE)))),"not entered","")</f>
        <v/>
      </c>
    </row>
    <row r="7" spans="2:7">
      <c r="B7" s="72" t="s">
        <v>11</v>
      </c>
      <c r="C7" s="74" t="str">
        <f>VLOOKUP(B7,name,3,FALSE)</f>
        <v xml:space="preserve"> </v>
      </c>
      <c r="D7" s="74" t="str">
        <f t="shared" si="0"/>
        <v xml:space="preserve"> </v>
      </c>
      <c r="E7" s="130">
        <v>1.1574074074074073E-5</v>
      </c>
      <c r="F7" s="75" t="e">
        <f>(VLOOKUP(C7,C$4:E$5,3,FALSE))/(E7/10000)</f>
        <v>#N/A</v>
      </c>
      <c r="G7" t="str">
        <f>IF((ISERROR((VLOOKUP(B7,Calculation!C$2:C$382,1,FALSE)))),"not entered","")</f>
        <v/>
      </c>
    </row>
    <row r="8" spans="2:7">
      <c r="B8" s="72" t="s">
        <v>11</v>
      </c>
      <c r="C8" s="74" t="str">
        <f>VLOOKUP(B8,name,3,FALSE)</f>
        <v xml:space="preserve"> </v>
      </c>
      <c r="D8" s="74" t="str">
        <f t="shared" si="0"/>
        <v xml:space="preserve"> </v>
      </c>
      <c r="E8" s="130">
        <v>1.1574074074074073E-5</v>
      </c>
      <c r="F8" s="75" t="e">
        <f>(VLOOKUP(C8,C$4:E$5,3,FALSE))/(E8/10000)</f>
        <v>#N/A</v>
      </c>
      <c r="G8" t="str">
        <f>IF((ISERROR((VLOOKUP(B8,Calculation!C$2:C$382,1,FALSE)))),"not entered","")</f>
        <v/>
      </c>
    </row>
    <row r="9" spans="2:7">
      <c r="B9" s="72" t="s">
        <v>11</v>
      </c>
      <c r="C9" s="74" t="str">
        <f>VLOOKUP(B9,name,3,FALSE)</f>
        <v xml:space="preserve"> </v>
      </c>
      <c r="D9" s="74" t="str">
        <f t="shared" si="0"/>
        <v xml:space="preserve"> </v>
      </c>
      <c r="E9" s="130">
        <v>1.1574074074074073E-5</v>
      </c>
      <c r="F9" s="75" t="e">
        <f>(VLOOKUP(C9,C$4:E$5,3,FALSE))/(E9/10000)</f>
        <v>#N/A</v>
      </c>
      <c r="G9" t="str">
        <f>IF((ISERROR((VLOOKUP(B9,Calculation!C$2:C$382,1,FALSE)))),"not entered","")</f>
        <v/>
      </c>
    </row>
    <row r="10" spans="2:7">
      <c r="B10" s="72" t="s">
        <v>11</v>
      </c>
      <c r="C10" s="74" t="str">
        <f t="shared" ref="C10:C69" si="1">VLOOKUP(B10,name,3,FALSE)</f>
        <v xml:space="preserve"> </v>
      </c>
      <c r="D10" s="74" t="str">
        <f t="shared" si="0"/>
        <v xml:space="preserve"> </v>
      </c>
      <c r="E10" s="130">
        <v>1.1574074074074073E-5</v>
      </c>
      <c r="F10" s="75" t="e">
        <f>(VLOOKUP(C10,C$4:E$5,3,FALSE))/(E10/10000)</f>
        <v>#N/A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1"/>
        <v xml:space="preserve"> </v>
      </c>
      <c r="D11" s="74" t="str">
        <f t="shared" si="0"/>
        <v xml:space="preserve"> </v>
      </c>
      <c r="E11" s="130">
        <v>1.1574074074074073E-5</v>
      </c>
      <c r="F11" s="75" t="e">
        <f t="shared" ref="F11:F37" si="2">(VLOOKUP(C11,C$4:E$5,3,FALSE))/(E11/10000)</f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1"/>
        <v xml:space="preserve"> </v>
      </c>
      <c r="D12" s="74" t="str">
        <f t="shared" ref="D12:D69" si="3">VLOOKUP(B12,name,2,FALSE)</f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1"/>
        <v xml:space="preserve"> </v>
      </c>
      <c r="D13" s="74" t="str">
        <f t="shared" si="3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1"/>
        <v xml:space="preserve"> </v>
      </c>
      <c r="D14" s="74" t="str">
        <f t="shared" si="3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1"/>
        <v xml:space="preserve"> </v>
      </c>
      <c r="D15" s="74" t="str">
        <f t="shared" si="3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1"/>
        <v xml:space="preserve"> </v>
      </c>
      <c r="D16" s="74" t="str">
        <f t="shared" si="3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1"/>
        <v xml:space="preserve"> </v>
      </c>
      <c r="D17" s="74" t="str">
        <f t="shared" si="3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1"/>
        <v xml:space="preserve"> </v>
      </c>
      <c r="D18" s="74" t="str">
        <f t="shared" si="3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1"/>
        <v xml:space="preserve"> </v>
      </c>
      <c r="D19" s="74" t="str">
        <f t="shared" si="3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1"/>
        <v xml:space="preserve"> </v>
      </c>
      <c r="D20" s="74" t="str">
        <f t="shared" si="3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1"/>
        <v xml:space="preserve"> </v>
      </c>
      <c r="D21" s="74" t="str">
        <f t="shared" si="3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1"/>
        <v xml:space="preserve"> </v>
      </c>
      <c r="D22" s="74" t="str">
        <f t="shared" si="3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1"/>
        <v xml:space="preserve"> </v>
      </c>
      <c r="D23" s="74" t="str">
        <f t="shared" si="3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1"/>
        <v xml:space="preserve"> </v>
      </c>
      <c r="D24" s="74" t="str">
        <f t="shared" si="3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1"/>
        <v xml:space="preserve"> </v>
      </c>
      <c r="D25" s="74" t="str">
        <f t="shared" si="3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1"/>
        <v xml:space="preserve"> </v>
      </c>
      <c r="D26" s="74" t="str">
        <f t="shared" si="3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1"/>
        <v xml:space="preserve"> </v>
      </c>
      <c r="D27" s="74" t="str">
        <f t="shared" si="3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1"/>
        <v xml:space="preserve"> </v>
      </c>
      <c r="D28" s="74" t="str">
        <f t="shared" si="3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1"/>
        <v xml:space="preserve"> </v>
      </c>
      <c r="D29" s="74" t="str">
        <f t="shared" si="3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1"/>
        <v xml:space="preserve"> </v>
      </c>
      <c r="D30" s="74" t="str">
        <f t="shared" si="3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1"/>
        <v xml:space="preserve"> </v>
      </c>
      <c r="D31" s="74" t="str">
        <f t="shared" si="3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1"/>
        <v xml:space="preserve"> </v>
      </c>
      <c r="D32" s="74" t="str">
        <f t="shared" si="3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1"/>
        <v xml:space="preserve"> </v>
      </c>
      <c r="D33" s="74" t="str">
        <f t="shared" si="3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1"/>
        <v xml:space="preserve"> </v>
      </c>
      <c r="D34" s="74" t="str">
        <f t="shared" si="3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1"/>
        <v xml:space="preserve"> </v>
      </c>
      <c r="D35" s="74" t="str">
        <f t="shared" si="3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1"/>
        <v xml:space="preserve"> </v>
      </c>
      <c r="D36" s="74" t="str">
        <f t="shared" si="3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1"/>
        <v xml:space="preserve"> </v>
      </c>
      <c r="D37" s="74" t="str">
        <f t="shared" si="3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1"/>
        <v xml:space="preserve"> </v>
      </c>
      <c r="D38" s="74" t="str">
        <f t="shared" si="3"/>
        <v xml:space="preserve"> </v>
      </c>
      <c r="E38" s="130">
        <v>1.1574074074074073E-5</v>
      </c>
      <c r="F38" s="75" t="e">
        <f t="shared" ref="F38:F69" si="4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1"/>
        <v xml:space="preserve"> </v>
      </c>
      <c r="D39" s="74" t="str">
        <f t="shared" si="3"/>
        <v xml:space="preserve"> </v>
      </c>
      <c r="E39" s="130">
        <v>1.1574074074074073E-5</v>
      </c>
      <c r="F39" s="75" t="e">
        <f t="shared" si="4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1"/>
        <v xml:space="preserve"> </v>
      </c>
      <c r="D40" s="74" t="str">
        <f t="shared" si="3"/>
        <v xml:space="preserve"> </v>
      </c>
      <c r="E40" s="130">
        <v>1.1574074074074073E-5</v>
      </c>
      <c r="F40" s="75" t="e">
        <f t="shared" si="4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1"/>
        <v xml:space="preserve"> </v>
      </c>
      <c r="D41" s="74" t="str">
        <f t="shared" si="3"/>
        <v xml:space="preserve"> </v>
      </c>
      <c r="E41" s="130">
        <v>1.1574074074074073E-5</v>
      </c>
      <c r="F41" s="75" t="e">
        <f t="shared" si="4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1"/>
        <v xml:space="preserve"> </v>
      </c>
      <c r="D42" s="74" t="str">
        <f t="shared" si="3"/>
        <v xml:space="preserve"> </v>
      </c>
      <c r="E42" s="130">
        <v>1.1574074074074073E-5</v>
      </c>
      <c r="F42" s="75" t="e">
        <f t="shared" si="4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1"/>
        <v xml:space="preserve"> </v>
      </c>
      <c r="D43" s="74" t="str">
        <f t="shared" si="3"/>
        <v xml:space="preserve"> </v>
      </c>
      <c r="E43" s="130">
        <v>1.1574074074074073E-5</v>
      </c>
      <c r="F43" s="75" t="e">
        <f t="shared" si="4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1"/>
        <v xml:space="preserve"> </v>
      </c>
      <c r="D44" s="74" t="str">
        <f t="shared" si="3"/>
        <v xml:space="preserve"> </v>
      </c>
      <c r="E44" s="130">
        <v>1.1574074074074073E-5</v>
      </c>
      <c r="F44" s="75" t="e">
        <f t="shared" si="4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1"/>
        <v xml:space="preserve"> </v>
      </c>
      <c r="D45" s="74" t="str">
        <f t="shared" si="3"/>
        <v xml:space="preserve"> </v>
      </c>
      <c r="E45" s="130">
        <v>1.1574074074074073E-5</v>
      </c>
      <c r="F45" s="75" t="e">
        <f t="shared" si="4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1"/>
        <v xml:space="preserve"> </v>
      </c>
      <c r="D46" s="74" t="str">
        <f t="shared" si="3"/>
        <v xml:space="preserve"> </v>
      </c>
      <c r="E46" s="130">
        <v>1.1574074074074073E-5</v>
      </c>
      <c r="F46" s="75" t="e">
        <f t="shared" si="4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1"/>
        <v xml:space="preserve"> </v>
      </c>
      <c r="D47" s="74" t="str">
        <f t="shared" si="3"/>
        <v xml:space="preserve"> </v>
      </c>
      <c r="E47" s="130">
        <v>1.1574074074074073E-5</v>
      </c>
      <c r="F47" s="75" t="e">
        <f t="shared" si="4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1"/>
        <v xml:space="preserve"> </v>
      </c>
      <c r="D48" s="74" t="str">
        <f t="shared" si="3"/>
        <v xml:space="preserve"> </v>
      </c>
      <c r="E48" s="130">
        <v>1.1574074074074073E-5</v>
      </c>
      <c r="F48" s="75" t="e">
        <f t="shared" si="4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1"/>
        <v xml:space="preserve"> </v>
      </c>
      <c r="D49" s="74" t="str">
        <f t="shared" si="3"/>
        <v xml:space="preserve"> </v>
      </c>
      <c r="E49" s="130">
        <v>1.1574074074074073E-5</v>
      </c>
      <c r="F49" s="75" t="e">
        <f t="shared" si="4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1"/>
        <v xml:space="preserve"> </v>
      </c>
      <c r="D50" s="74" t="str">
        <f t="shared" si="3"/>
        <v xml:space="preserve"> </v>
      </c>
      <c r="E50" s="130">
        <v>1.1574074074074073E-5</v>
      </c>
      <c r="F50" s="75" t="e">
        <f t="shared" si="4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1"/>
        <v xml:space="preserve"> </v>
      </c>
      <c r="D51" s="74" t="str">
        <f t="shared" si="3"/>
        <v xml:space="preserve"> </v>
      </c>
      <c r="E51" s="130">
        <v>1.1574074074074073E-5</v>
      </c>
      <c r="F51" s="75" t="e">
        <f t="shared" si="4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1"/>
        <v xml:space="preserve"> </v>
      </c>
      <c r="D52" s="74" t="str">
        <f t="shared" si="3"/>
        <v xml:space="preserve"> </v>
      </c>
      <c r="E52" s="130">
        <v>1.1574074074074073E-5</v>
      </c>
      <c r="F52" s="75" t="e">
        <f t="shared" si="4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1"/>
        <v xml:space="preserve"> </v>
      </c>
      <c r="D53" s="74" t="str">
        <f t="shared" si="3"/>
        <v xml:space="preserve"> </v>
      </c>
      <c r="E53" s="130">
        <v>1.1574074074074073E-5</v>
      </c>
      <c r="F53" s="75" t="e">
        <f t="shared" si="4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1"/>
        <v xml:space="preserve"> </v>
      </c>
      <c r="D54" s="74" t="str">
        <f t="shared" si="3"/>
        <v xml:space="preserve"> </v>
      </c>
      <c r="E54" s="130">
        <v>1.1574074074074073E-5</v>
      </c>
      <c r="F54" s="75" t="e">
        <f t="shared" si="4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1"/>
        <v xml:space="preserve"> </v>
      </c>
      <c r="D55" s="74" t="str">
        <f t="shared" si="3"/>
        <v xml:space="preserve"> </v>
      </c>
      <c r="E55" s="130">
        <v>1.1574074074074073E-5</v>
      </c>
      <c r="F55" s="75" t="e">
        <f t="shared" si="4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1"/>
        <v xml:space="preserve"> </v>
      </c>
      <c r="D56" s="74" t="str">
        <f t="shared" si="3"/>
        <v xml:space="preserve"> </v>
      </c>
      <c r="E56" s="130">
        <v>1.1574074074074073E-5</v>
      </c>
      <c r="F56" s="75" t="e">
        <f t="shared" si="4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1"/>
        <v xml:space="preserve"> </v>
      </c>
      <c r="D57" s="74" t="str">
        <f t="shared" si="3"/>
        <v xml:space="preserve"> </v>
      </c>
      <c r="E57" s="130">
        <v>1.1574074074074073E-5</v>
      </c>
      <c r="F57" s="75" t="e">
        <f t="shared" si="4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1"/>
        <v xml:space="preserve"> </v>
      </c>
      <c r="D58" s="74" t="str">
        <f t="shared" si="3"/>
        <v xml:space="preserve"> </v>
      </c>
      <c r="E58" s="130">
        <v>1.1574074074074073E-5</v>
      </c>
      <c r="F58" s="75" t="e">
        <f t="shared" si="4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1"/>
        <v xml:space="preserve"> </v>
      </c>
      <c r="D59" s="74" t="str">
        <f t="shared" si="3"/>
        <v xml:space="preserve"> </v>
      </c>
      <c r="E59" s="130">
        <v>1.1574074074074073E-5</v>
      </c>
      <c r="F59" s="75" t="e">
        <f t="shared" si="4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1"/>
        <v xml:space="preserve"> </v>
      </c>
      <c r="D60" s="74" t="str">
        <f t="shared" si="3"/>
        <v xml:space="preserve"> </v>
      </c>
      <c r="E60" s="130">
        <v>1.1574074074074073E-5</v>
      </c>
      <c r="F60" s="75" t="e">
        <f t="shared" si="4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1"/>
        <v xml:space="preserve"> </v>
      </c>
      <c r="D61" s="74" t="str">
        <f t="shared" si="3"/>
        <v xml:space="preserve"> </v>
      </c>
      <c r="E61" s="130">
        <v>1.1574074074074073E-5</v>
      </c>
      <c r="F61" s="75" t="e">
        <f t="shared" si="4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1"/>
        <v xml:space="preserve"> </v>
      </c>
      <c r="D62" s="74" t="str">
        <f t="shared" si="3"/>
        <v xml:space="preserve"> </v>
      </c>
      <c r="E62" s="130">
        <v>1.1574074074074073E-5</v>
      </c>
      <c r="F62" s="75" t="e">
        <f t="shared" si="4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1"/>
        <v xml:space="preserve"> </v>
      </c>
      <c r="D63" s="74" t="str">
        <f t="shared" si="3"/>
        <v xml:space="preserve"> </v>
      </c>
      <c r="E63" s="130">
        <v>1.1574074074074073E-5</v>
      </c>
      <c r="F63" s="75" t="e">
        <f t="shared" si="4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1"/>
        <v xml:space="preserve"> </v>
      </c>
      <c r="D64" s="74" t="str">
        <f t="shared" si="3"/>
        <v xml:space="preserve"> </v>
      </c>
      <c r="E64" s="130">
        <v>1.1574074074074073E-5</v>
      </c>
      <c r="F64" s="75" t="e">
        <f t="shared" si="4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1"/>
        <v xml:space="preserve"> </v>
      </c>
      <c r="D65" s="74" t="str">
        <f t="shared" si="3"/>
        <v xml:space="preserve"> </v>
      </c>
      <c r="E65" s="130">
        <v>1.1574074074074073E-5</v>
      </c>
      <c r="F65" s="75" t="e">
        <f t="shared" si="4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1"/>
        <v xml:space="preserve"> </v>
      </c>
      <c r="D66" s="74" t="str">
        <f t="shared" si="3"/>
        <v xml:space="preserve"> </v>
      </c>
      <c r="E66" s="130">
        <v>1.1574074074074073E-5</v>
      </c>
      <c r="F66" s="75" t="e">
        <f t="shared" si="4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1"/>
        <v xml:space="preserve"> </v>
      </c>
      <c r="D67" s="74" t="str">
        <f t="shared" si="3"/>
        <v xml:space="preserve"> </v>
      </c>
      <c r="E67" s="130">
        <v>1.1574074074074073E-5</v>
      </c>
      <c r="F67" s="75" t="e">
        <f t="shared" si="4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1"/>
        <v xml:space="preserve"> </v>
      </c>
      <c r="D68" s="74" t="str">
        <f t="shared" si="3"/>
        <v xml:space="preserve"> </v>
      </c>
      <c r="E68" s="130">
        <v>1.1574074074074073E-5</v>
      </c>
      <c r="F68" s="75" t="e">
        <f t="shared" si="4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1"/>
        <v xml:space="preserve"> </v>
      </c>
      <c r="D69" s="74" t="str">
        <f t="shared" si="3"/>
        <v xml:space="preserve"> </v>
      </c>
      <c r="E69" s="130">
        <v>1.1574074074074073E-5</v>
      </c>
      <c r="F69" s="75" t="e">
        <f t="shared" si="4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5">VLOOKUP(B70,name,3,FALSE)</f>
        <v xml:space="preserve"> </v>
      </c>
      <c r="D70" s="74" t="str">
        <f t="shared" ref="D70:D133" si="6">VLOOKUP(B70,name,2,FALSE)</f>
        <v xml:space="preserve"> </v>
      </c>
      <c r="E70" s="130">
        <v>1.1574074074074073E-5</v>
      </c>
      <c r="F70" s="75" t="e">
        <f t="shared" ref="F70:F101" si="7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5"/>
        <v xml:space="preserve"> </v>
      </c>
      <c r="D71" s="74" t="str">
        <f t="shared" si="6"/>
        <v xml:space="preserve"> </v>
      </c>
      <c r="E71" s="130">
        <v>1.1574074074074073E-5</v>
      </c>
      <c r="F71" s="75" t="e">
        <f t="shared" si="7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5"/>
        <v xml:space="preserve"> </v>
      </c>
      <c r="D72" s="74" t="str">
        <f t="shared" si="6"/>
        <v xml:space="preserve"> </v>
      </c>
      <c r="E72" s="130">
        <v>1.1574074074074073E-5</v>
      </c>
      <c r="F72" s="75" t="e">
        <f t="shared" si="7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5"/>
        <v xml:space="preserve"> </v>
      </c>
      <c r="D73" s="74" t="str">
        <f t="shared" si="6"/>
        <v xml:space="preserve"> </v>
      </c>
      <c r="E73" s="130">
        <v>1.1574074074074073E-5</v>
      </c>
      <c r="F73" s="75" t="e">
        <f t="shared" si="7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5"/>
        <v xml:space="preserve"> </v>
      </c>
      <c r="D74" s="74" t="str">
        <f t="shared" si="6"/>
        <v xml:space="preserve"> </v>
      </c>
      <c r="E74" s="130">
        <v>1.1574074074074073E-5</v>
      </c>
      <c r="F74" s="75" t="e">
        <f t="shared" si="7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5"/>
        <v xml:space="preserve"> </v>
      </c>
      <c r="D75" s="74" t="str">
        <f t="shared" si="6"/>
        <v xml:space="preserve"> </v>
      </c>
      <c r="E75" s="130">
        <v>1.1574074074074073E-5</v>
      </c>
      <c r="F75" s="75" t="e">
        <f t="shared" si="7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5"/>
        <v xml:space="preserve"> </v>
      </c>
      <c r="D76" s="74" t="str">
        <f t="shared" si="6"/>
        <v xml:space="preserve"> </v>
      </c>
      <c r="E76" s="130">
        <v>1.1574074074074073E-5</v>
      </c>
      <c r="F76" s="75" t="e">
        <f t="shared" si="7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5"/>
        <v xml:space="preserve"> </v>
      </c>
      <c r="D77" s="74" t="str">
        <f t="shared" si="6"/>
        <v xml:space="preserve"> </v>
      </c>
      <c r="E77" s="130">
        <v>1.1574074074074073E-5</v>
      </c>
      <c r="F77" s="75" t="e">
        <f t="shared" si="7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5"/>
        <v xml:space="preserve"> </v>
      </c>
      <c r="D78" s="74" t="str">
        <f t="shared" si="6"/>
        <v xml:space="preserve"> </v>
      </c>
      <c r="E78" s="130">
        <v>1.1574074074074073E-5</v>
      </c>
      <c r="F78" s="75" t="e">
        <f t="shared" si="7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5"/>
        <v xml:space="preserve"> </v>
      </c>
      <c r="D79" s="74" t="str">
        <f t="shared" si="6"/>
        <v xml:space="preserve"> </v>
      </c>
      <c r="E79" s="130">
        <v>1.1574074074074073E-5</v>
      </c>
      <c r="F79" s="75" t="e">
        <f t="shared" si="7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5"/>
        <v xml:space="preserve"> </v>
      </c>
      <c r="D80" s="74" t="str">
        <f t="shared" si="6"/>
        <v xml:space="preserve"> </v>
      </c>
      <c r="E80" s="130">
        <v>1.1574074074074073E-5</v>
      </c>
      <c r="F80" s="75" t="e">
        <f t="shared" si="7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5"/>
        <v xml:space="preserve"> </v>
      </c>
      <c r="D81" s="74" t="str">
        <f t="shared" si="6"/>
        <v xml:space="preserve"> </v>
      </c>
      <c r="E81" s="130">
        <v>1.1574074074074073E-5</v>
      </c>
      <c r="F81" s="75" t="e">
        <f t="shared" si="7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5"/>
        <v xml:space="preserve"> </v>
      </c>
      <c r="D82" s="74" t="str">
        <f t="shared" si="6"/>
        <v xml:space="preserve"> </v>
      </c>
      <c r="E82" s="130">
        <v>1.1574074074074073E-5</v>
      </c>
      <c r="F82" s="75" t="e">
        <f t="shared" si="7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5"/>
        <v xml:space="preserve"> </v>
      </c>
      <c r="D83" s="74" t="str">
        <f t="shared" si="6"/>
        <v xml:space="preserve"> </v>
      </c>
      <c r="E83" s="130">
        <v>1.1574074074074073E-5</v>
      </c>
      <c r="F83" s="75" t="e">
        <f t="shared" si="7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5"/>
        <v xml:space="preserve"> </v>
      </c>
      <c r="D84" s="74" t="str">
        <f t="shared" si="6"/>
        <v xml:space="preserve"> </v>
      </c>
      <c r="E84" s="130">
        <v>1.1574074074074073E-5</v>
      </c>
      <c r="F84" s="75" t="e">
        <f t="shared" si="7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5"/>
        <v xml:space="preserve"> </v>
      </c>
      <c r="D85" s="74" t="str">
        <f t="shared" si="6"/>
        <v xml:space="preserve"> </v>
      </c>
      <c r="E85" s="130">
        <v>1.1574074074074073E-5</v>
      </c>
      <c r="F85" s="75" t="e">
        <f t="shared" si="7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5"/>
        <v xml:space="preserve"> </v>
      </c>
      <c r="D86" s="74" t="str">
        <f t="shared" si="6"/>
        <v xml:space="preserve"> </v>
      </c>
      <c r="E86" s="130">
        <v>1.1574074074074073E-5</v>
      </c>
      <c r="F86" s="75" t="e">
        <f t="shared" si="7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5"/>
        <v xml:space="preserve"> </v>
      </c>
      <c r="D87" s="74" t="str">
        <f t="shared" si="6"/>
        <v xml:space="preserve"> </v>
      </c>
      <c r="E87" s="130">
        <v>1.1574074074074073E-5</v>
      </c>
      <c r="F87" s="75" t="e">
        <f t="shared" si="7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5"/>
        <v xml:space="preserve"> </v>
      </c>
      <c r="D88" s="74" t="str">
        <f t="shared" si="6"/>
        <v xml:space="preserve"> </v>
      </c>
      <c r="E88" s="130">
        <v>1.1574074074074073E-5</v>
      </c>
      <c r="F88" s="75" t="e">
        <f t="shared" si="7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5"/>
        <v xml:space="preserve"> </v>
      </c>
      <c r="D89" s="74" t="str">
        <f t="shared" si="6"/>
        <v xml:space="preserve"> </v>
      </c>
      <c r="E89" s="130">
        <v>1.1574074074074073E-5</v>
      </c>
      <c r="F89" s="75" t="e">
        <f t="shared" si="7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5"/>
        <v xml:space="preserve"> </v>
      </c>
      <c r="D90" s="74" t="str">
        <f t="shared" si="6"/>
        <v xml:space="preserve"> </v>
      </c>
      <c r="E90" s="130">
        <v>1.1574074074074073E-5</v>
      </c>
      <c r="F90" s="75" t="e">
        <f t="shared" si="7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5"/>
        <v xml:space="preserve"> </v>
      </c>
      <c r="D91" s="74" t="str">
        <f t="shared" si="6"/>
        <v xml:space="preserve"> </v>
      </c>
      <c r="E91" s="130">
        <v>1.1574074074074073E-5</v>
      </c>
      <c r="F91" s="75" t="e">
        <f t="shared" si="7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5"/>
        <v xml:space="preserve"> </v>
      </c>
      <c r="D92" s="74" t="str">
        <f t="shared" si="6"/>
        <v xml:space="preserve"> </v>
      </c>
      <c r="E92" s="130">
        <v>1.1574074074074073E-5</v>
      </c>
      <c r="F92" s="75" t="e">
        <f t="shared" si="7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5"/>
        <v xml:space="preserve"> </v>
      </c>
      <c r="D93" s="74" t="str">
        <f t="shared" si="6"/>
        <v xml:space="preserve"> </v>
      </c>
      <c r="E93" s="130">
        <v>1.1574074074074073E-5</v>
      </c>
      <c r="F93" s="75" t="e">
        <f t="shared" si="7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5"/>
        <v xml:space="preserve"> </v>
      </c>
      <c r="D94" s="74" t="str">
        <f t="shared" si="6"/>
        <v xml:space="preserve"> </v>
      </c>
      <c r="E94" s="130">
        <v>1.1574074074074073E-5</v>
      </c>
      <c r="F94" s="75" t="e">
        <f t="shared" si="7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5"/>
        <v xml:space="preserve"> </v>
      </c>
      <c r="D95" s="74" t="str">
        <f t="shared" si="6"/>
        <v xml:space="preserve"> </v>
      </c>
      <c r="E95" s="130">
        <v>1.1574074074074073E-5</v>
      </c>
      <c r="F95" s="75" t="e">
        <f t="shared" si="7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5"/>
        <v xml:space="preserve"> </v>
      </c>
      <c r="D96" s="74" t="str">
        <f t="shared" si="6"/>
        <v xml:space="preserve"> </v>
      </c>
      <c r="E96" s="130">
        <v>1.1574074074074073E-5</v>
      </c>
      <c r="F96" s="75" t="e">
        <f t="shared" si="7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5"/>
        <v xml:space="preserve"> </v>
      </c>
      <c r="D97" s="74" t="str">
        <f t="shared" si="6"/>
        <v xml:space="preserve"> </v>
      </c>
      <c r="E97" s="130">
        <v>1.1574074074074073E-5</v>
      </c>
      <c r="F97" s="75" t="e">
        <f t="shared" si="7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5"/>
        <v xml:space="preserve"> </v>
      </c>
      <c r="D98" s="74" t="str">
        <f t="shared" si="6"/>
        <v xml:space="preserve"> </v>
      </c>
      <c r="E98" s="130">
        <v>1.1574074074074073E-5</v>
      </c>
      <c r="F98" s="75" t="e">
        <f t="shared" si="7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5"/>
        <v xml:space="preserve"> </v>
      </c>
      <c r="D99" s="74" t="str">
        <f t="shared" si="6"/>
        <v xml:space="preserve"> </v>
      </c>
      <c r="E99" s="130">
        <v>1.1574074074074073E-5</v>
      </c>
      <c r="F99" s="75" t="e">
        <f t="shared" si="7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5"/>
        <v xml:space="preserve"> </v>
      </c>
      <c r="D100" s="74" t="str">
        <f t="shared" si="6"/>
        <v xml:space="preserve"> </v>
      </c>
      <c r="E100" s="130">
        <v>1.1574074074074073E-5</v>
      </c>
      <c r="F100" s="75" t="e">
        <f t="shared" si="7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5"/>
        <v xml:space="preserve"> </v>
      </c>
      <c r="D101" s="74" t="str">
        <f t="shared" si="6"/>
        <v xml:space="preserve"> </v>
      </c>
      <c r="E101" s="130">
        <v>1.1574074074074073E-5</v>
      </c>
      <c r="F101" s="75" t="e">
        <f t="shared" si="7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5"/>
        <v xml:space="preserve"> </v>
      </c>
      <c r="D102" s="74" t="str">
        <f t="shared" si="6"/>
        <v xml:space="preserve"> </v>
      </c>
      <c r="E102" s="130">
        <v>1.1574074074074073E-5</v>
      </c>
      <c r="F102" s="75" t="e">
        <f t="shared" ref="F102:F133" si="8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5"/>
        <v xml:space="preserve"> </v>
      </c>
      <c r="D103" s="74" t="str">
        <f t="shared" si="6"/>
        <v xml:space="preserve"> </v>
      </c>
      <c r="E103" s="130">
        <v>1.1574074074074073E-5</v>
      </c>
      <c r="F103" s="75" t="e">
        <f t="shared" si="8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5"/>
        <v xml:space="preserve"> </v>
      </c>
      <c r="D104" s="74" t="str">
        <f t="shared" si="6"/>
        <v xml:space="preserve"> </v>
      </c>
      <c r="E104" s="130">
        <v>1.1574074074074073E-5</v>
      </c>
      <c r="F104" s="75" t="e">
        <f t="shared" si="8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5"/>
        <v xml:space="preserve"> </v>
      </c>
      <c r="D105" s="74" t="str">
        <f t="shared" si="6"/>
        <v xml:space="preserve"> </v>
      </c>
      <c r="E105" s="130">
        <v>1.1574074074074073E-5</v>
      </c>
      <c r="F105" s="75" t="e">
        <f t="shared" si="8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5"/>
        <v xml:space="preserve"> </v>
      </c>
      <c r="D106" s="74" t="str">
        <f t="shared" si="6"/>
        <v xml:space="preserve"> </v>
      </c>
      <c r="E106" s="130">
        <v>1.1574074074074073E-5</v>
      </c>
      <c r="F106" s="75" t="e">
        <f t="shared" si="8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5"/>
        <v xml:space="preserve"> </v>
      </c>
      <c r="D107" s="74" t="str">
        <f t="shared" si="6"/>
        <v xml:space="preserve"> </v>
      </c>
      <c r="E107" s="130">
        <v>1.1574074074074073E-5</v>
      </c>
      <c r="F107" s="75" t="e">
        <f t="shared" si="8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5"/>
        <v xml:space="preserve"> </v>
      </c>
      <c r="D108" s="74" t="str">
        <f t="shared" si="6"/>
        <v xml:space="preserve"> </v>
      </c>
      <c r="E108" s="130">
        <v>1.1574074074074073E-5</v>
      </c>
      <c r="F108" s="75" t="e">
        <f t="shared" si="8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5"/>
        <v xml:space="preserve"> </v>
      </c>
      <c r="D109" s="74" t="str">
        <f t="shared" si="6"/>
        <v xml:space="preserve"> </v>
      </c>
      <c r="E109" s="130">
        <v>1.1574074074074073E-5</v>
      </c>
      <c r="F109" s="75" t="e">
        <f t="shared" si="8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5"/>
        <v xml:space="preserve"> </v>
      </c>
      <c r="D110" s="74" t="str">
        <f t="shared" si="6"/>
        <v xml:space="preserve"> </v>
      </c>
      <c r="E110" s="130">
        <v>1.1574074074074073E-5</v>
      </c>
      <c r="F110" s="75" t="e">
        <f t="shared" si="8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5"/>
        <v xml:space="preserve"> </v>
      </c>
      <c r="D111" s="74" t="str">
        <f t="shared" si="6"/>
        <v xml:space="preserve"> </v>
      </c>
      <c r="E111" s="130">
        <v>1.1574074074074073E-5</v>
      </c>
      <c r="F111" s="75" t="e">
        <f t="shared" si="8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5"/>
        <v xml:space="preserve"> </v>
      </c>
      <c r="D112" s="74" t="str">
        <f t="shared" si="6"/>
        <v xml:space="preserve"> </v>
      </c>
      <c r="E112" s="130">
        <v>1.1574074074074073E-5</v>
      </c>
      <c r="F112" s="75" t="e">
        <f t="shared" si="8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5"/>
        <v xml:space="preserve"> </v>
      </c>
      <c r="D113" s="74" t="str">
        <f t="shared" si="6"/>
        <v xml:space="preserve"> </v>
      </c>
      <c r="E113" s="130">
        <v>1.1574074074074073E-5</v>
      </c>
      <c r="F113" s="75" t="e">
        <f t="shared" si="8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5"/>
        <v xml:space="preserve"> </v>
      </c>
      <c r="D114" s="74" t="str">
        <f t="shared" si="6"/>
        <v xml:space="preserve"> </v>
      </c>
      <c r="E114" s="130">
        <v>1.1574074074074073E-5</v>
      </c>
      <c r="F114" s="75" t="e">
        <f t="shared" si="8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5"/>
        <v xml:space="preserve"> </v>
      </c>
      <c r="D115" s="74" t="str">
        <f t="shared" si="6"/>
        <v xml:space="preserve"> </v>
      </c>
      <c r="E115" s="130">
        <v>1.1574074074074073E-5</v>
      </c>
      <c r="F115" s="75" t="e">
        <f t="shared" si="8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5"/>
        <v xml:space="preserve"> </v>
      </c>
      <c r="D116" s="74" t="str">
        <f t="shared" si="6"/>
        <v xml:space="preserve"> </v>
      </c>
      <c r="E116" s="130">
        <v>1.1574074074074073E-5</v>
      </c>
      <c r="F116" s="75" t="e">
        <f t="shared" si="8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5"/>
        <v xml:space="preserve"> </v>
      </c>
      <c r="D117" s="74" t="str">
        <f t="shared" si="6"/>
        <v xml:space="preserve"> </v>
      </c>
      <c r="E117" s="130">
        <v>1.1574074074074073E-5</v>
      </c>
      <c r="F117" s="75" t="e">
        <f t="shared" si="8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5"/>
        <v xml:space="preserve"> </v>
      </c>
      <c r="D118" s="74" t="str">
        <f t="shared" si="6"/>
        <v xml:space="preserve"> </v>
      </c>
      <c r="E118" s="130">
        <v>1.1574074074074073E-5</v>
      </c>
      <c r="F118" s="75" t="e">
        <f t="shared" si="8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5"/>
        <v xml:space="preserve"> </v>
      </c>
      <c r="D119" s="74" t="str">
        <f t="shared" si="6"/>
        <v xml:space="preserve"> </v>
      </c>
      <c r="E119" s="130">
        <v>1.1574074074074073E-5</v>
      </c>
      <c r="F119" s="75" t="e">
        <f t="shared" si="8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5"/>
        <v xml:space="preserve"> </v>
      </c>
      <c r="D120" s="74" t="str">
        <f t="shared" si="6"/>
        <v xml:space="preserve"> </v>
      </c>
      <c r="E120" s="130">
        <v>1.1574074074074073E-5</v>
      </c>
      <c r="F120" s="75" t="e">
        <f t="shared" si="8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5"/>
        <v xml:space="preserve"> </v>
      </c>
      <c r="D121" s="74" t="str">
        <f t="shared" si="6"/>
        <v xml:space="preserve"> </v>
      </c>
      <c r="E121" s="130">
        <v>1.1574074074074073E-5</v>
      </c>
      <c r="F121" s="75" t="e">
        <f t="shared" si="8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5"/>
        <v xml:space="preserve"> </v>
      </c>
      <c r="D122" s="74" t="str">
        <f t="shared" si="6"/>
        <v xml:space="preserve"> </v>
      </c>
      <c r="E122" s="130">
        <v>1.1574074074074073E-5</v>
      </c>
      <c r="F122" s="75" t="e">
        <f t="shared" si="8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5"/>
        <v xml:space="preserve"> </v>
      </c>
      <c r="D123" s="74" t="str">
        <f t="shared" si="6"/>
        <v xml:space="preserve"> </v>
      </c>
      <c r="E123" s="130">
        <v>1.1574074074074073E-5</v>
      </c>
      <c r="F123" s="75" t="e">
        <f t="shared" si="8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5"/>
        <v xml:space="preserve"> </v>
      </c>
      <c r="D124" s="74" t="str">
        <f t="shared" si="6"/>
        <v xml:space="preserve"> </v>
      </c>
      <c r="E124" s="130">
        <v>1.1574074074074073E-5</v>
      </c>
      <c r="F124" s="75" t="e">
        <f t="shared" si="8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5"/>
        <v xml:space="preserve"> </v>
      </c>
      <c r="D125" s="74" t="str">
        <f t="shared" si="6"/>
        <v xml:space="preserve"> </v>
      </c>
      <c r="E125" s="130">
        <v>1.1574074074074073E-5</v>
      </c>
      <c r="F125" s="75" t="e">
        <f t="shared" si="8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5"/>
        <v xml:space="preserve"> </v>
      </c>
      <c r="D126" s="74" t="str">
        <f t="shared" si="6"/>
        <v xml:space="preserve"> </v>
      </c>
      <c r="E126" s="130">
        <v>1.1574074074074073E-5</v>
      </c>
      <c r="F126" s="75" t="e">
        <f t="shared" si="8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5"/>
        <v xml:space="preserve"> </v>
      </c>
      <c r="D127" s="74" t="str">
        <f t="shared" si="6"/>
        <v xml:space="preserve"> </v>
      </c>
      <c r="E127" s="130">
        <v>1.1574074074074073E-5</v>
      </c>
      <c r="F127" s="75" t="e">
        <f t="shared" si="8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5"/>
        <v xml:space="preserve"> </v>
      </c>
      <c r="D128" s="74" t="str">
        <f t="shared" si="6"/>
        <v xml:space="preserve"> </v>
      </c>
      <c r="E128" s="130">
        <v>1.1574074074074073E-5</v>
      </c>
      <c r="F128" s="75" t="e">
        <f t="shared" si="8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5"/>
        <v xml:space="preserve"> </v>
      </c>
      <c r="D129" s="74" t="str">
        <f t="shared" si="6"/>
        <v xml:space="preserve"> </v>
      </c>
      <c r="E129" s="130">
        <v>1.1574074074074073E-5</v>
      </c>
      <c r="F129" s="75" t="e">
        <f t="shared" si="8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5"/>
        <v xml:space="preserve"> </v>
      </c>
      <c r="D130" s="74" t="str">
        <f t="shared" si="6"/>
        <v xml:space="preserve"> </v>
      </c>
      <c r="E130" s="130">
        <v>1.1574074074074073E-5</v>
      </c>
      <c r="F130" s="75" t="e">
        <f t="shared" si="8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5"/>
        <v xml:space="preserve"> </v>
      </c>
      <c r="D131" s="74" t="str">
        <f t="shared" si="6"/>
        <v xml:space="preserve"> </v>
      </c>
      <c r="E131" s="130">
        <v>1.1574074074074073E-5</v>
      </c>
      <c r="F131" s="75" t="e">
        <f t="shared" si="8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5"/>
        <v xml:space="preserve"> </v>
      </c>
      <c r="D132" s="74" t="str">
        <f t="shared" si="6"/>
        <v xml:space="preserve"> </v>
      </c>
      <c r="E132" s="130">
        <v>1.1574074074074073E-5</v>
      </c>
      <c r="F132" s="75" t="e">
        <f t="shared" si="8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5"/>
        <v xml:space="preserve"> </v>
      </c>
      <c r="D133" s="74" t="str">
        <f t="shared" si="6"/>
        <v xml:space="preserve"> </v>
      </c>
      <c r="E133" s="130">
        <v>1.1574074074074073E-5</v>
      </c>
      <c r="F133" s="75" t="e">
        <f t="shared" si="8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9">VLOOKUP(B134,name,3,FALSE)</f>
        <v xml:space="preserve"> </v>
      </c>
      <c r="D134" s="74" t="str">
        <f t="shared" ref="D134:D197" si="10">VLOOKUP(B134,name,2,FALSE)</f>
        <v xml:space="preserve"> </v>
      </c>
      <c r="E134" s="130">
        <v>1.1574074074074073E-5</v>
      </c>
      <c r="F134" s="75" t="e">
        <f t="shared" ref="F134:F165" si="11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9"/>
        <v xml:space="preserve"> </v>
      </c>
      <c r="D135" s="74" t="str">
        <f t="shared" si="10"/>
        <v xml:space="preserve"> </v>
      </c>
      <c r="E135" s="130">
        <v>1.1574074074074073E-5</v>
      </c>
      <c r="F135" s="75" t="e">
        <f t="shared" si="11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9"/>
        <v xml:space="preserve"> </v>
      </c>
      <c r="D136" s="74" t="str">
        <f t="shared" si="10"/>
        <v xml:space="preserve"> </v>
      </c>
      <c r="E136" s="130">
        <v>1.1574074074074073E-5</v>
      </c>
      <c r="F136" s="75" t="e">
        <f t="shared" si="11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9"/>
        <v xml:space="preserve"> </v>
      </c>
      <c r="D137" s="74" t="str">
        <f t="shared" si="10"/>
        <v xml:space="preserve"> </v>
      </c>
      <c r="E137" s="130">
        <v>1.1574074074074073E-5</v>
      </c>
      <c r="F137" s="75" t="e">
        <f t="shared" si="11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9"/>
        <v xml:space="preserve"> </v>
      </c>
      <c r="D138" s="74" t="str">
        <f t="shared" si="10"/>
        <v xml:space="preserve"> </v>
      </c>
      <c r="E138" s="130">
        <v>1.1574074074074073E-5</v>
      </c>
      <c r="F138" s="75" t="e">
        <f t="shared" si="11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9"/>
        <v xml:space="preserve"> </v>
      </c>
      <c r="D139" s="74" t="str">
        <f t="shared" si="10"/>
        <v xml:space="preserve"> </v>
      </c>
      <c r="E139" s="130">
        <v>1.1574074074074073E-5</v>
      </c>
      <c r="F139" s="75" t="e">
        <f t="shared" si="11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9"/>
        <v xml:space="preserve"> </v>
      </c>
      <c r="D140" s="74" t="str">
        <f t="shared" si="10"/>
        <v xml:space="preserve"> </v>
      </c>
      <c r="E140" s="130">
        <v>1.1574074074074073E-5</v>
      </c>
      <c r="F140" s="75" t="e">
        <f t="shared" si="11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9"/>
        <v xml:space="preserve"> </v>
      </c>
      <c r="D141" s="74" t="str">
        <f t="shared" si="10"/>
        <v xml:space="preserve"> </v>
      </c>
      <c r="E141" s="130">
        <v>1.1574074074074073E-5</v>
      </c>
      <c r="F141" s="75" t="e">
        <f t="shared" si="11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9"/>
        <v xml:space="preserve"> </v>
      </c>
      <c r="D142" s="74" t="str">
        <f t="shared" si="10"/>
        <v xml:space="preserve"> </v>
      </c>
      <c r="E142" s="130">
        <v>1.1574074074074073E-5</v>
      </c>
      <c r="F142" s="75" t="e">
        <f t="shared" si="11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9"/>
        <v xml:space="preserve"> </v>
      </c>
      <c r="D143" s="74" t="str">
        <f t="shared" si="10"/>
        <v xml:space="preserve"> </v>
      </c>
      <c r="E143" s="130">
        <v>1.1574074074074073E-5</v>
      </c>
      <c r="F143" s="75" t="e">
        <f t="shared" si="11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9"/>
        <v xml:space="preserve"> </v>
      </c>
      <c r="D144" s="74" t="str">
        <f t="shared" si="10"/>
        <v xml:space="preserve"> </v>
      </c>
      <c r="E144" s="130">
        <v>1.1574074074074073E-5</v>
      </c>
      <c r="F144" s="75" t="e">
        <f t="shared" si="11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9"/>
        <v xml:space="preserve"> </v>
      </c>
      <c r="D145" s="74" t="str">
        <f t="shared" si="10"/>
        <v xml:space="preserve"> </v>
      </c>
      <c r="E145" s="130">
        <v>1.1574074074074073E-5</v>
      </c>
      <c r="F145" s="75" t="e">
        <f t="shared" si="11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9"/>
        <v xml:space="preserve"> </v>
      </c>
      <c r="D146" s="74" t="str">
        <f t="shared" si="10"/>
        <v xml:space="preserve"> </v>
      </c>
      <c r="E146" s="130">
        <v>1.1574074074074073E-5</v>
      </c>
      <c r="F146" s="75" t="e">
        <f t="shared" si="11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9"/>
        <v xml:space="preserve"> </v>
      </c>
      <c r="D147" s="74" t="str">
        <f t="shared" si="10"/>
        <v xml:space="preserve"> </v>
      </c>
      <c r="E147" s="130">
        <v>1.1574074074074073E-5</v>
      </c>
      <c r="F147" s="75" t="e">
        <f t="shared" si="11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9"/>
        <v xml:space="preserve"> </v>
      </c>
      <c r="D148" s="74" t="str">
        <f t="shared" si="10"/>
        <v xml:space="preserve"> </v>
      </c>
      <c r="E148" s="130">
        <v>1.1574074074074073E-5</v>
      </c>
      <c r="F148" s="75" t="e">
        <f t="shared" si="11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9"/>
        <v xml:space="preserve"> </v>
      </c>
      <c r="D149" s="74" t="str">
        <f t="shared" si="10"/>
        <v xml:space="preserve"> </v>
      </c>
      <c r="E149" s="130">
        <v>1.1574074074074073E-5</v>
      </c>
      <c r="F149" s="75" t="e">
        <f t="shared" si="11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9"/>
        <v xml:space="preserve"> </v>
      </c>
      <c r="D150" s="74" t="str">
        <f t="shared" si="10"/>
        <v xml:space="preserve"> </v>
      </c>
      <c r="E150" s="130">
        <v>1.1574074074074073E-5</v>
      </c>
      <c r="F150" s="75" t="e">
        <f t="shared" si="11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9"/>
        <v xml:space="preserve"> </v>
      </c>
      <c r="D151" s="74" t="str">
        <f t="shared" si="10"/>
        <v xml:space="preserve"> </v>
      </c>
      <c r="E151" s="130">
        <v>1.1574074074074073E-5</v>
      </c>
      <c r="F151" s="75" t="e">
        <f t="shared" si="11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9"/>
        <v xml:space="preserve"> </v>
      </c>
      <c r="D152" s="74" t="str">
        <f t="shared" si="10"/>
        <v xml:space="preserve"> </v>
      </c>
      <c r="E152" s="130">
        <v>1.1574074074074073E-5</v>
      </c>
      <c r="F152" s="75" t="e">
        <f t="shared" si="11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9"/>
        <v xml:space="preserve"> </v>
      </c>
      <c r="D153" s="74" t="str">
        <f t="shared" si="10"/>
        <v xml:space="preserve"> </v>
      </c>
      <c r="E153" s="130">
        <v>1.1574074074074073E-5</v>
      </c>
      <c r="F153" s="75" t="e">
        <f t="shared" si="11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9"/>
        <v xml:space="preserve"> </v>
      </c>
      <c r="D154" s="74" t="str">
        <f t="shared" si="10"/>
        <v xml:space="preserve"> </v>
      </c>
      <c r="E154" s="130">
        <v>1.1574074074074073E-5</v>
      </c>
      <c r="F154" s="75" t="e">
        <f t="shared" si="11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9"/>
        <v xml:space="preserve"> </v>
      </c>
      <c r="D155" s="74" t="str">
        <f t="shared" si="10"/>
        <v xml:space="preserve"> </v>
      </c>
      <c r="E155" s="130">
        <v>1.1574074074074073E-5</v>
      </c>
      <c r="F155" s="75" t="e">
        <f t="shared" si="11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9"/>
        <v xml:space="preserve"> </v>
      </c>
      <c r="D156" s="74" t="str">
        <f t="shared" si="10"/>
        <v xml:space="preserve"> </v>
      </c>
      <c r="E156" s="130">
        <v>1.1574074074074073E-5</v>
      </c>
      <c r="F156" s="75" t="e">
        <f t="shared" si="11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9"/>
        <v xml:space="preserve"> </v>
      </c>
      <c r="D157" s="74" t="str">
        <f t="shared" si="10"/>
        <v xml:space="preserve"> </v>
      </c>
      <c r="E157" s="130">
        <v>1.1574074074074073E-5</v>
      </c>
      <c r="F157" s="75" t="e">
        <f t="shared" si="11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9"/>
        <v xml:space="preserve"> </v>
      </c>
      <c r="D158" s="74" t="str">
        <f t="shared" si="10"/>
        <v xml:space="preserve"> </v>
      </c>
      <c r="E158" s="130">
        <v>1.1574074074074073E-5</v>
      </c>
      <c r="F158" s="75" t="e">
        <f t="shared" si="11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9"/>
        <v xml:space="preserve"> </v>
      </c>
      <c r="D159" s="74" t="str">
        <f t="shared" si="10"/>
        <v xml:space="preserve"> </v>
      </c>
      <c r="E159" s="130">
        <v>1.1574074074074073E-5</v>
      </c>
      <c r="F159" s="75" t="e">
        <f t="shared" si="11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9"/>
        <v xml:space="preserve"> </v>
      </c>
      <c r="D160" s="74" t="str">
        <f t="shared" si="10"/>
        <v xml:space="preserve"> </v>
      </c>
      <c r="E160" s="130">
        <v>1.1574074074074073E-5</v>
      </c>
      <c r="F160" s="75" t="e">
        <f t="shared" si="11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9"/>
        <v xml:space="preserve"> </v>
      </c>
      <c r="D161" s="74" t="str">
        <f t="shared" si="10"/>
        <v xml:space="preserve"> </v>
      </c>
      <c r="E161" s="130">
        <v>1.1574074074074073E-5</v>
      </c>
      <c r="F161" s="75" t="e">
        <f t="shared" si="11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9"/>
        <v xml:space="preserve"> </v>
      </c>
      <c r="D162" s="74" t="str">
        <f t="shared" si="10"/>
        <v xml:space="preserve"> </v>
      </c>
      <c r="E162" s="130">
        <v>1.1574074074074073E-5</v>
      </c>
      <c r="F162" s="75" t="e">
        <f t="shared" si="11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9"/>
        <v xml:space="preserve"> </v>
      </c>
      <c r="D163" s="74" t="str">
        <f t="shared" si="10"/>
        <v xml:space="preserve"> </v>
      </c>
      <c r="E163" s="130">
        <v>1.1574074074074073E-5</v>
      </c>
      <c r="F163" s="75" t="e">
        <f t="shared" si="11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9"/>
        <v xml:space="preserve"> </v>
      </c>
      <c r="D164" s="74" t="str">
        <f t="shared" si="10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9"/>
        <v xml:space="preserve"> </v>
      </c>
      <c r="D165" s="74" t="str">
        <f t="shared" si="10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9"/>
        <v xml:space="preserve"> </v>
      </c>
      <c r="D166" s="74" t="str">
        <f t="shared" si="10"/>
        <v xml:space="preserve"> </v>
      </c>
      <c r="E166" s="130">
        <v>1.1574074074074073E-5</v>
      </c>
      <c r="F166" s="75" t="e">
        <f t="shared" ref="F166:F197" si="12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9"/>
        <v xml:space="preserve"> </v>
      </c>
      <c r="D167" s="74" t="str">
        <f t="shared" si="10"/>
        <v xml:space="preserve"> </v>
      </c>
      <c r="E167" s="130">
        <v>1.1574074074074073E-5</v>
      </c>
      <c r="F167" s="75" t="e">
        <f t="shared" si="12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9"/>
        <v xml:space="preserve"> </v>
      </c>
      <c r="D168" s="74" t="str">
        <f t="shared" si="10"/>
        <v xml:space="preserve"> </v>
      </c>
      <c r="E168" s="130">
        <v>1.1574074074074073E-5</v>
      </c>
      <c r="F168" s="75" t="e">
        <f t="shared" si="12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9"/>
        <v xml:space="preserve"> </v>
      </c>
      <c r="D169" s="74" t="str">
        <f t="shared" si="10"/>
        <v xml:space="preserve"> </v>
      </c>
      <c r="E169" s="130">
        <v>1.1574074074074073E-5</v>
      </c>
      <c r="F169" s="75" t="e">
        <f t="shared" si="12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9"/>
        <v xml:space="preserve"> </v>
      </c>
      <c r="D170" s="74" t="str">
        <f t="shared" si="10"/>
        <v xml:space="preserve"> </v>
      </c>
      <c r="E170" s="130">
        <v>1.1574074074074073E-5</v>
      </c>
      <c r="F170" s="75" t="e">
        <f t="shared" si="12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9"/>
        <v xml:space="preserve"> </v>
      </c>
      <c r="D171" s="74" t="str">
        <f t="shared" si="10"/>
        <v xml:space="preserve"> </v>
      </c>
      <c r="E171" s="130">
        <v>1.1574074074074073E-5</v>
      </c>
      <c r="F171" s="75" t="e">
        <f t="shared" si="12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9"/>
        <v xml:space="preserve"> </v>
      </c>
      <c r="D172" s="74" t="str">
        <f t="shared" si="10"/>
        <v xml:space="preserve"> </v>
      </c>
      <c r="E172" s="130">
        <v>1.1574074074074073E-5</v>
      </c>
      <c r="F172" s="75" t="e">
        <f t="shared" si="12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9"/>
        <v xml:space="preserve"> </v>
      </c>
      <c r="D173" s="74" t="str">
        <f t="shared" si="10"/>
        <v xml:space="preserve"> </v>
      </c>
      <c r="E173" s="130">
        <v>1.1574074074074073E-5</v>
      </c>
      <c r="F173" s="75" t="e">
        <f t="shared" si="12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9"/>
        <v xml:space="preserve"> </v>
      </c>
      <c r="D174" s="74" t="str">
        <f t="shared" si="10"/>
        <v xml:space="preserve"> </v>
      </c>
      <c r="E174" s="130">
        <v>1.1574074074074073E-5</v>
      </c>
      <c r="F174" s="75" t="e">
        <f t="shared" si="12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9"/>
        <v xml:space="preserve"> </v>
      </c>
      <c r="D175" s="74" t="str">
        <f t="shared" si="10"/>
        <v xml:space="preserve"> </v>
      </c>
      <c r="E175" s="130">
        <v>1.1574074074074073E-5</v>
      </c>
      <c r="F175" s="75" t="e">
        <f t="shared" si="12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9"/>
        <v xml:space="preserve"> </v>
      </c>
      <c r="D176" s="74" t="str">
        <f t="shared" si="10"/>
        <v xml:space="preserve"> </v>
      </c>
      <c r="E176" s="130">
        <v>1.1574074074074073E-5</v>
      </c>
      <c r="F176" s="75" t="e">
        <f t="shared" si="12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9"/>
        <v xml:space="preserve"> </v>
      </c>
      <c r="D177" s="74" t="str">
        <f t="shared" si="10"/>
        <v xml:space="preserve"> </v>
      </c>
      <c r="E177" s="130">
        <v>1.1574074074074073E-5</v>
      </c>
      <c r="F177" s="75" t="e">
        <f t="shared" si="12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9"/>
        <v xml:space="preserve"> </v>
      </c>
      <c r="D178" s="74" t="str">
        <f t="shared" si="10"/>
        <v xml:space="preserve"> </v>
      </c>
      <c r="E178" s="130">
        <v>1.1574074074074073E-5</v>
      </c>
      <c r="F178" s="75" t="e">
        <f t="shared" si="12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9"/>
        <v xml:space="preserve"> </v>
      </c>
      <c r="D179" s="74" t="str">
        <f t="shared" si="10"/>
        <v xml:space="preserve"> </v>
      </c>
      <c r="E179" s="130">
        <v>1.1574074074074073E-5</v>
      </c>
      <c r="F179" s="75" t="e">
        <f t="shared" si="12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9"/>
        <v xml:space="preserve"> </v>
      </c>
      <c r="D180" s="74" t="str">
        <f t="shared" si="10"/>
        <v xml:space="preserve"> </v>
      </c>
      <c r="E180" s="130">
        <v>1.1574074074074073E-5</v>
      </c>
      <c r="F180" s="75" t="e">
        <f t="shared" si="12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9"/>
        <v xml:space="preserve"> </v>
      </c>
      <c r="D181" s="74" t="str">
        <f t="shared" si="10"/>
        <v xml:space="preserve"> </v>
      </c>
      <c r="E181" s="130">
        <v>1.1574074074074073E-5</v>
      </c>
      <c r="F181" s="75" t="e">
        <f t="shared" si="12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9"/>
        <v xml:space="preserve"> </v>
      </c>
      <c r="D182" s="74" t="str">
        <f t="shared" si="10"/>
        <v xml:space="preserve"> </v>
      </c>
      <c r="E182" s="130">
        <v>1.1574074074074073E-5</v>
      </c>
      <c r="F182" s="75" t="e">
        <f t="shared" si="12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9"/>
        <v xml:space="preserve"> </v>
      </c>
      <c r="D183" s="74" t="str">
        <f t="shared" si="10"/>
        <v xml:space="preserve"> </v>
      </c>
      <c r="E183" s="130">
        <v>1.1574074074074073E-5</v>
      </c>
      <c r="F183" s="75" t="e">
        <f t="shared" si="12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9"/>
        <v xml:space="preserve"> </v>
      </c>
      <c r="D184" s="74" t="str">
        <f t="shared" si="10"/>
        <v xml:space="preserve"> </v>
      </c>
      <c r="E184" s="130">
        <v>1.1574074074074073E-5</v>
      </c>
      <c r="F184" s="75" t="e">
        <f t="shared" si="12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9"/>
        <v xml:space="preserve"> </v>
      </c>
      <c r="D185" s="74" t="str">
        <f t="shared" si="10"/>
        <v xml:space="preserve"> </v>
      </c>
      <c r="E185" s="130">
        <v>1.1574074074074073E-5</v>
      </c>
      <c r="F185" s="75" t="e">
        <f t="shared" si="12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9"/>
        <v xml:space="preserve"> </v>
      </c>
      <c r="D186" s="74" t="str">
        <f t="shared" si="10"/>
        <v xml:space="preserve"> </v>
      </c>
      <c r="E186" s="130">
        <v>1.1574074074074073E-5</v>
      </c>
      <c r="F186" s="75" t="e">
        <f t="shared" si="12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9"/>
        <v xml:space="preserve"> </v>
      </c>
      <c r="D187" s="74" t="str">
        <f t="shared" si="10"/>
        <v xml:space="preserve"> </v>
      </c>
      <c r="E187" s="130">
        <v>1.1574074074074073E-5</v>
      </c>
      <c r="F187" s="75" t="e">
        <f t="shared" si="12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9"/>
        <v xml:space="preserve"> </v>
      </c>
      <c r="D188" s="74" t="str">
        <f t="shared" si="10"/>
        <v xml:space="preserve"> </v>
      </c>
      <c r="E188" s="130">
        <v>1.1574074074074073E-5</v>
      </c>
      <c r="F188" s="75" t="e">
        <f t="shared" si="12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9"/>
        <v xml:space="preserve"> </v>
      </c>
      <c r="D189" s="74" t="str">
        <f t="shared" si="10"/>
        <v xml:space="preserve"> </v>
      </c>
      <c r="E189" s="130">
        <v>1.1574074074074073E-5</v>
      </c>
      <c r="F189" s="75" t="e">
        <f t="shared" si="12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9"/>
        <v xml:space="preserve"> </v>
      </c>
      <c r="D190" s="74" t="str">
        <f t="shared" si="10"/>
        <v xml:space="preserve"> </v>
      </c>
      <c r="E190" s="130">
        <v>1.1574074074074073E-5</v>
      </c>
      <c r="F190" s="75" t="e">
        <f t="shared" si="12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9"/>
        <v xml:space="preserve"> </v>
      </c>
      <c r="D191" s="74" t="str">
        <f t="shared" si="10"/>
        <v xml:space="preserve"> </v>
      </c>
      <c r="E191" s="130">
        <v>1.1574074074074073E-5</v>
      </c>
      <c r="F191" s="75" t="e">
        <f t="shared" si="12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9"/>
        <v xml:space="preserve"> </v>
      </c>
      <c r="D192" s="74" t="str">
        <f t="shared" si="10"/>
        <v xml:space="preserve"> </v>
      </c>
      <c r="E192" s="130">
        <v>1.1574074074074073E-5</v>
      </c>
      <c r="F192" s="75" t="e">
        <f t="shared" si="12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9"/>
        <v xml:space="preserve"> </v>
      </c>
      <c r="D193" s="74" t="str">
        <f t="shared" si="10"/>
        <v xml:space="preserve"> </v>
      </c>
      <c r="E193" s="130">
        <v>1.1574074074074073E-5</v>
      </c>
      <c r="F193" s="75" t="e">
        <f t="shared" si="12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9"/>
        <v xml:space="preserve"> </v>
      </c>
      <c r="D194" s="74" t="str">
        <f t="shared" si="10"/>
        <v xml:space="preserve"> </v>
      </c>
      <c r="E194" s="130">
        <v>1.1574074074074073E-5</v>
      </c>
      <c r="F194" s="75" t="e">
        <f t="shared" si="12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9"/>
        <v xml:space="preserve"> </v>
      </c>
      <c r="D195" s="74" t="str">
        <f t="shared" si="10"/>
        <v xml:space="preserve"> </v>
      </c>
      <c r="E195" s="130">
        <v>1.1574074074074073E-5</v>
      </c>
      <c r="F195" s="75" t="e">
        <f t="shared" si="12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9"/>
        <v xml:space="preserve"> </v>
      </c>
      <c r="D196" s="74" t="str">
        <f t="shared" si="10"/>
        <v xml:space="preserve"> </v>
      </c>
      <c r="E196" s="130">
        <v>1.1574074074074073E-5</v>
      </c>
      <c r="F196" s="75" t="e">
        <f t="shared" si="12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9"/>
        <v xml:space="preserve"> </v>
      </c>
      <c r="D197" s="74" t="str">
        <f t="shared" si="10"/>
        <v xml:space="preserve"> </v>
      </c>
      <c r="E197" s="130">
        <v>1.1574074074074073E-5</v>
      </c>
      <c r="F197" s="75" t="e">
        <f t="shared" si="12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3">VLOOKUP(B198,name,3,FALSE)</f>
        <v xml:space="preserve"> </v>
      </c>
      <c r="D198" s="74" t="str">
        <f t="shared" ref="D198:D204" si="14">VLOOKUP(B198,name,2,FALSE)</f>
        <v xml:space="preserve"> </v>
      </c>
      <c r="E198" s="130">
        <v>1.1574074074074073E-5</v>
      </c>
      <c r="F198" s="75" t="e">
        <f t="shared" ref="F198:F204" si="15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3"/>
        <v xml:space="preserve"> </v>
      </c>
      <c r="D199" s="74" t="str">
        <f t="shared" si="14"/>
        <v xml:space="preserve"> </v>
      </c>
      <c r="E199" s="130">
        <v>1.1574074074074073E-5</v>
      </c>
      <c r="F199" s="75" t="e">
        <f t="shared" si="15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3"/>
        <v xml:space="preserve"> </v>
      </c>
      <c r="D200" s="74" t="str">
        <f t="shared" si="14"/>
        <v xml:space="preserve"> </v>
      </c>
      <c r="E200" s="130">
        <v>1.1574074074074073E-5</v>
      </c>
      <c r="F200" s="75" t="e">
        <f t="shared" si="15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3"/>
        <v xml:space="preserve"> </v>
      </c>
      <c r="D201" s="74" t="str">
        <f t="shared" si="14"/>
        <v xml:space="preserve"> </v>
      </c>
      <c r="E201" s="130">
        <v>1.1574074074074073E-5</v>
      </c>
      <c r="F201" s="75" t="e">
        <f t="shared" si="15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3"/>
        <v xml:space="preserve"> </v>
      </c>
      <c r="D202" s="74" t="str">
        <f t="shared" si="14"/>
        <v xml:space="preserve"> </v>
      </c>
      <c r="E202" s="130">
        <v>1.1574074074074073E-5</v>
      </c>
      <c r="F202" s="75" t="e">
        <f t="shared" si="15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3"/>
        <v xml:space="preserve"> </v>
      </c>
      <c r="D203" s="74" t="str">
        <f t="shared" si="14"/>
        <v xml:space="preserve"> </v>
      </c>
      <c r="E203" s="130">
        <v>1.1574074074074073E-5</v>
      </c>
      <c r="F203" s="75" t="e">
        <f t="shared" si="15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3"/>
        <v xml:space="preserve"> </v>
      </c>
      <c r="D204" s="74" t="str">
        <f t="shared" si="14"/>
        <v xml:space="preserve"> </v>
      </c>
      <c r="E204" s="130">
        <v>1.1574074074074073E-5</v>
      </c>
      <c r="F204" s="75" t="e">
        <f t="shared" si="15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14" priority="1" stopIfTrue="1" operator="equal">
      <formula>"x"</formula>
    </cfRule>
  </conditionalFormatting>
  <conditionalFormatting sqref="G4:G205">
    <cfRule type="cellIs" dxfId="13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1633" divId="ebta league Tristar 3_21633" sourceType="range" sourceRef="A1:F10" destinationFile="C:\A TEER\Web\TEER League 08\NewHallT3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B2" sqref="B2"/>
    </sheetView>
  </sheetViews>
  <sheetFormatPr defaultRowHeight="12.75"/>
  <cols>
    <col min="1" max="1" width="1.5703125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Races!A15</f>
        <v>Tri 10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111</v>
      </c>
      <c r="D4" s="70"/>
      <c r="E4" s="129">
        <v>1.1574074074074073E-5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74</v>
      </c>
      <c r="C5" s="73" t="s">
        <v>112</v>
      </c>
      <c r="D5" s="73"/>
      <c r="E5" s="130">
        <v>1.1574074074074073E-5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11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30">
        <v>1.1574074074074073E-5</v>
      </c>
      <c r="F6" s="7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72" t="s">
        <v>11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IF((ISERROR((VLOOKUP(B7,Calculation!C$2:C$382,1,FALSE)))),"not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IF((ISERROR((VLOOKUP(B8,Calculation!C$2:C$382,1,FALSE)))),"not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IF((ISERROR((VLOOKUP(B9,Calculation!C$2:C$382,1,FALSE)))),"not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12" priority="1" stopIfTrue="1" operator="equal">
      <formula>"x"</formula>
    </cfRule>
  </conditionalFormatting>
  <conditionalFormatting sqref="G4:G205">
    <cfRule type="cellIs" dxfId="11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3" sqref="B3"/>
    </sheetView>
  </sheetViews>
  <sheetFormatPr defaultRowHeight="12.75"/>
  <cols>
    <col min="1" max="1" width="2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Races!A16</f>
        <v>Tri 11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111</v>
      </c>
      <c r="D4" s="70"/>
      <c r="E4" s="129">
        <v>1.1574074074074073E-5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74</v>
      </c>
      <c r="C5" s="73" t="s">
        <v>112</v>
      </c>
      <c r="D5" s="73"/>
      <c r="E5" s="130">
        <v>1.1574074074074073E-5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11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30">
        <v>1.1574074074074073E-5</v>
      </c>
      <c r="F6" s="7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72" t="s">
        <v>11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IF((ISERROR((VLOOKUP(B7,Calculation!C$2:C$382,1,FALSE)))),"not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IF((ISERROR((VLOOKUP(B8,Calculation!C$2:C$382,1,FALSE)))),"not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IF((ISERROR((VLOOKUP(B9,Calculation!C$2:C$382,1,FALSE)))),"not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0" priority="1" stopIfTrue="1" operator="equal">
      <formula>"x"</formula>
    </cfRule>
  </conditionalFormatting>
  <conditionalFormatting sqref="G4:G205">
    <cfRule type="cellIs" dxfId="9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8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7.7109375" bestFit="1" customWidth="1"/>
    <col min="3" max="3" width="12.85546875" bestFit="1" customWidth="1"/>
    <col min="4" max="4" width="23.85546875" customWidth="1"/>
    <col min="5" max="5" width="8.140625" bestFit="1" customWidth="1"/>
    <col min="6" max="6" width="8.5703125" bestFit="1" customWidth="1"/>
  </cols>
  <sheetData>
    <row r="1" spans="1:7">
      <c r="B1" s="30"/>
      <c r="C1" s="57"/>
      <c r="D1" s="31"/>
      <c r="E1" s="32"/>
    </row>
    <row r="2" spans="1:7" ht="15.75">
      <c r="B2" s="48" t="str">
        <f>Races!E6</f>
        <v>Rayleigh</v>
      </c>
      <c r="C2" s="57"/>
      <c r="D2" s="31"/>
      <c r="E2" s="32"/>
    </row>
    <row r="3" spans="1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1:7">
      <c r="B4" s="131" t="s">
        <v>74</v>
      </c>
      <c r="C4" s="80" t="s">
        <v>111</v>
      </c>
      <c r="D4" s="80"/>
      <c r="E4" s="132">
        <v>1.0243055555555556E-2</v>
      </c>
      <c r="F4" s="81">
        <f>E4/(E4/100)</f>
        <v>100</v>
      </c>
      <c r="G4" t="str">
        <f>IF((ISERROR((VLOOKUP(B4,Calculation!C$2:C$382,1,FALSE)))),"not entered","")</f>
        <v/>
      </c>
    </row>
    <row r="5" spans="1:7">
      <c r="B5" s="82" t="s">
        <v>74</v>
      </c>
      <c r="C5" s="83" t="s">
        <v>112</v>
      </c>
      <c r="D5" s="83"/>
      <c r="E5" s="133">
        <v>0.01</v>
      </c>
      <c r="F5" s="85">
        <f>E5/(E5/100)</f>
        <v>100</v>
      </c>
      <c r="G5" t="str">
        <f>IF((ISERROR((VLOOKUP(B5,Calculation!C$2:C$382,1,FALSE)))),"not entered","")</f>
        <v/>
      </c>
    </row>
    <row r="6" spans="1:7">
      <c r="A6" s="82"/>
      <c r="B6" s="82" t="s">
        <v>128</v>
      </c>
      <c r="C6" s="84" t="str">
        <f t="shared" ref="C6:C58" si="0">VLOOKUP(B6,name,3,FALSE)</f>
        <v>Male</v>
      </c>
      <c r="D6" s="84" t="str">
        <f>VLOOKUP(B6,name,2,FALSE)</f>
        <v>TSE</v>
      </c>
      <c r="E6" s="133">
        <v>1.0011574074074048E-2</v>
      </c>
      <c r="F6" s="85">
        <f>(VLOOKUP(C6,C$4:E$5,3,FALSE))/(E6/10000)</f>
        <v>9988.4393063584066</v>
      </c>
      <c r="G6" t="str">
        <f>IF((ISERROR((VLOOKUP(B6,Calculation!C$2:C$382,1,FALSE)))),"not entered","")</f>
        <v/>
      </c>
    </row>
    <row r="7" spans="1:7">
      <c r="A7" s="82"/>
      <c r="B7" s="82" t="s">
        <v>129</v>
      </c>
      <c r="C7" s="84" t="str">
        <f t="shared" si="0"/>
        <v>Male</v>
      </c>
      <c r="D7" s="84" t="str">
        <f>VLOOKUP(B7,name,2,FALSE)</f>
        <v>CTC</v>
      </c>
      <c r="E7" s="133">
        <v>1.0243055555555602E-2</v>
      </c>
      <c r="F7" s="85">
        <f>(VLOOKUP(C7,C$4:E$5,3,FALSE))/(E7/10000)</f>
        <v>9762.7118644067359</v>
      </c>
      <c r="G7" t="str">
        <f>IF((ISERROR((VLOOKUP(B7,Calculation!C$2:C$382,1,FALSE)))),"not entered","")</f>
        <v/>
      </c>
    </row>
    <row r="8" spans="1:7">
      <c r="A8" s="82"/>
      <c r="B8" s="82" t="s">
        <v>130</v>
      </c>
      <c r="C8" s="84" t="str">
        <f t="shared" si="0"/>
        <v>Male</v>
      </c>
      <c r="D8" s="84" t="str">
        <f>VLOOKUP(B8,name,2,FALSE)</f>
        <v>CTC</v>
      </c>
      <c r="E8" s="133">
        <v>1.0300925925925908E-2</v>
      </c>
      <c r="F8" s="85">
        <f>(VLOOKUP(C8,C$4:E$5,3,FALSE))/(E8/10000)</f>
        <v>9707.8651685393434</v>
      </c>
      <c r="G8" t="str">
        <f>IF((ISERROR((VLOOKUP(B8,Calculation!C$2:C$382,1,FALSE)))),"not entered","")</f>
        <v/>
      </c>
    </row>
    <row r="9" spans="1:7">
      <c r="A9" s="82"/>
      <c r="B9" s="82" t="s">
        <v>131</v>
      </c>
      <c r="C9" s="84" t="str">
        <f t="shared" si="0"/>
        <v>Male</v>
      </c>
      <c r="D9" s="84" t="str">
        <f t="shared" ref="D9:D58" si="1">VLOOKUP(B9,name,2,FALSE)</f>
        <v>TSE</v>
      </c>
      <c r="E9" s="133">
        <v>1.0405092592592591E-2</v>
      </c>
      <c r="F9" s="85">
        <f t="shared" ref="F9:F26" si="2">(VLOOKUP(C9,C$4:E$5,3,FALSE))/(E9/10000)</f>
        <v>9610.678531701893</v>
      </c>
      <c r="G9" t="str">
        <f>IF((ISERROR((VLOOKUP(B9,Calculation!C$2:C$382,1,FALSE)))),"not entered","")</f>
        <v/>
      </c>
    </row>
    <row r="10" spans="1:7">
      <c r="A10" s="82"/>
      <c r="B10" s="82" t="s">
        <v>132</v>
      </c>
      <c r="C10" s="84" t="str">
        <f t="shared" si="0"/>
        <v>Male</v>
      </c>
      <c r="D10" s="84" t="str">
        <f t="shared" si="1"/>
        <v>EET</v>
      </c>
      <c r="E10" s="133">
        <v>1.0428240740740669E-2</v>
      </c>
      <c r="F10" s="85">
        <f t="shared" si="2"/>
        <v>9589.3451720311441</v>
      </c>
      <c r="G10" t="str">
        <f>IF((ISERROR((VLOOKUP(B10,Calculation!C$2:C$382,1,FALSE)))),"not entered","")</f>
        <v/>
      </c>
    </row>
    <row r="11" spans="1:7">
      <c r="A11" s="82"/>
      <c r="B11" s="82" t="s">
        <v>134</v>
      </c>
      <c r="C11" s="84" t="str">
        <f t="shared" si="0"/>
        <v>Male</v>
      </c>
      <c r="D11" s="84" t="str">
        <f t="shared" si="1"/>
        <v>TFH</v>
      </c>
      <c r="E11" s="133">
        <v>1.1307870370370399E-2</v>
      </c>
      <c r="F11" s="85">
        <f t="shared" si="2"/>
        <v>8843.3981576253627</v>
      </c>
      <c r="G11" t="str">
        <f>IF((ISERROR((VLOOKUP(B11,Calculation!C$2:C$382,1,FALSE)))),"not entered","")</f>
        <v/>
      </c>
    </row>
    <row r="12" spans="1:7">
      <c r="A12" s="82"/>
      <c r="B12" s="82" t="s">
        <v>135</v>
      </c>
      <c r="C12" s="84" t="str">
        <f t="shared" si="0"/>
        <v>Male</v>
      </c>
      <c r="D12" s="84" t="str">
        <f t="shared" si="1"/>
        <v>TVR</v>
      </c>
      <c r="E12" s="133">
        <v>1.143518518518527E-2</v>
      </c>
      <c r="F12" s="85">
        <f t="shared" si="2"/>
        <v>8744.9392712549961</v>
      </c>
      <c r="G12" t="str">
        <f>IF((ISERROR((VLOOKUP(B12,Calculation!C$2:C$382,1,FALSE)))),"not entered","")</f>
        <v/>
      </c>
    </row>
    <row r="13" spans="1:7">
      <c r="A13" s="82"/>
      <c r="B13" s="82" t="s">
        <v>136</v>
      </c>
      <c r="C13" s="84" t="str">
        <f t="shared" si="0"/>
        <v>Male</v>
      </c>
      <c r="D13" s="84" t="str">
        <f t="shared" si="1"/>
        <v>CTC</v>
      </c>
      <c r="E13" s="133">
        <v>1.1446759259259309E-2</v>
      </c>
      <c r="F13" s="85">
        <f t="shared" si="2"/>
        <v>8736.0970677451587</v>
      </c>
      <c r="G13" t="str">
        <f>IF((ISERROR((VLOOKUP(B13,Calculation!C$2:C$382,1,FALSE)))),"not entered","")</f>
        <v/>
      </c>
    </row>
    <row r="14" spans="1:7">
      <c r="A14" s="82"/>
      <c r="B14" s="82" t="s">
        <v>138</v>
      </c>
      <c r="C14" s="84" t="str">
        <f t="shared" si="0"/>
        <v>Male</v>
      </c>
      <c r="D14" s="84" t="str">
        <f t="shared" si="1"/>
        <v>EET</v>
      </c>
      <c r="E14" s="133">
        <v>1.2175925925925868E-2</v>
      </c>
      <c r="F14" s="85">
        <f t="shared" si="2"/>
        <v>8212.9277566540313</v>
      </c>
      <c r="G14" t="str">
        <f>IF((ISERROR((VLOOKUP(B14,Calculation!C$2:C$382,1,FALSE)))),"not entered","")</f>
        <v/>
      </c>
    </row>
    <row r="15" spans="1:7">
      <c r="A15" s="82"/>
      <c r="B15" s="82" t="s">
        <v>139</v>
      </c>
      <c r="C15" s="84" t="str">
        <f t="shared" si="0"/>
        <v>Male</v>
      </c>
      <c r="D15" s="84" t="str">
        <f t="shared" si="1"/>
        <v>EET</v>
      </c>
      <c r="E15" s="133">
        <v>1.2268518518518512E-2</v>
      </c>
      <c r="F15" s="85">
        <f t="shared" si="2"/>
        <v>8150.9433962264193</v>
      </c>
      <c r="G15" t="str">
        <f>IF((ISERROR((VLOOKUP(B15,Calculation!C$2:C$382,1,FALSE)))),"not entered","")</f>
        <v/>
      </c>
    </row>
    <row r="16" spans="1:7">
      <c r="A16" s="82"/>
      <c r="B16" s="82" t="s">
        <v>140</v>
      </c>
      <c r="C16" s="84" t="str">
        <f t="shared" si="0"/>
        <v>Male</v>
      </c>
      <c r="D16" s="84" t="str">
        <f t="shared" si="1"/>
        <v>EET</v>
      </c>
      <c r="E16" s="133">
        <v>1.2997685185185182E-2</v>
      </c>
      <c r="F16" s="85">
        <f t="shared" si="2"/>
        <v>7693.6776491540541</v>
      </c>
      <c r="G16" t="str">
        <f>IF((ISERROR((VLOOKUP(B16,Calculation!C$2:C$382,1,FALSE)))),"not entered","")</f>
        <v/>
      </c>
    </row>
    <row r="17" spans="1:7">
      <c r="A17" s="82"/>
      <c r="B17" s="82" t="s">
        <v>143</v>
      </c>
      <c r="C17" s="84" t="str">
        <f t="shared" si="0"/>
        <v>Male</v>
      </c>
      <c r="D17" s="84" t="str">
        <f t="shared" si="1"/>
        <v>CTC</v>
      </c>
      <c r="E17" s="133">
        <v>1.3576388888888902E-2</v>
      </c>
      <c r="F17" s="85">
        <f t="shared" si="2"/>
        <v>7365.7289002557482</v>
      </c>
      <c r="G17" t="str">
        <f>IF((ISERROR((VLOOKUP(B17,Calculation!C$2:C$382,1,FALSE)))),"not entered","")</f>
        <v/>
      </c>
    </row>
    <row r="18" spans="1:7">
      <c r="A18" s="82"/>
      <c r="B18" s="82" t="s">
        <v>132</v>
      </c>
      <c r="C18" s="84" t="str">
        <f t="shared" si="0"/>
        <v>Male</v>
      </c>
      <c r="D18" s="84" t="str">
        <f t="shared" si="1"/>
        <v>EET</v>
      </c>
      <c r="E18" s="133">
        <v>1.5150462962963074E-2</v>
      </c>
      <c r="F18" s="85">
        <f t="shared" si="2"/>
        <v>6600.4583651641997</v>
      </c>
      <c r="G18" t="str">
        <f>IF((ISERROR((VLOOKUP(B18,Calculation!C$2:C$382,1,FALSE)))),"not entered","")</f>
        <v/>
      </c>
    </row>
    <row r="19" spans="1:7">
      <c r="A19" s="82"/>
      <c r="B19" s="82" t="s">
        <v>144</v>
      </c>
      <c r="C19" s="84" t="str">
        <f t="shared" si="0"/>
        <v>Male</v>
      </c>
      <c r="D19" s="84" t="str">
        <f t="shared" si="1"/>
        <v>EET</v>
      </c>
      <c r="E19" s="133">
        <v>2.3229166666666745E-2</v>
      </c>
      <c r="F19" s="85">
        <f t="shared" si="2"/>
        <v>4304.932735425994</v>
      </c>
      <c r="G19" t="str">
        <f>IF((ISERROR((VLOOKUP(B19,Calculation!C$2:C$382,1,FALSE)))),"not entered","")</f>
        <v/>
      </c>
    </row>
    <row r="20" spans="1:7">
      <c r="B20" s="82" t="s">
        <v>133</v>
      </c>
      <c r="C20" s="84" t="str">
        <f t="shared" si="0"/>
        <v>Female</v>
      </c>
      <c r="D20" s="84" t="str">
        <f t="shared" si="1"/>
        <v>CTC</v>
      </c>
      <c r="E20" s="133">
        <v>1.0775462962962945E-2</v>
      </c>
      <c r="F20" s="85">
        <f t="shared" si="2"/>
        <v>9505.9076262083945</v>
      </c>
      <c r="G20" t="str">
        <f>IF((ISERROR((VLOOKUP(B20,Calculation!C$2:C$382,1,FALSE)))),"not entered","")</f>
        <v/>
      </c>
    </row>
    <row r="21" spans="1:7">
      <c r="B21" s="82" t="s">
        <v>137</v>
      </c>
      <c r="C21" s="84" t="str">
        <f t="shared" si="0"/>
        <v>Female</v>
      </c>
      <c r="D21" s="84" t="str">
        <f t="shared" si="1"/>
        <v>CTC</v>
      </c>
      <c r="E21" s="133">
        <v>1.1805555555555514E-2</v>
      </c>
      <c r="F21" s="85">
        <f t="shared" si="2"/>
        <v>8676.4705882353246</v>
      </c>
      <c r="G21" t="str">
        <f>IF((ISERROR((VLOOKUP(B21,Calculation!C$2:C$382,1,FALSE)))),"not entered","")</f>
        <v/>
      </c>
    </row>
    <row r="22" spans="1:7">
      <c r="B22" s="82" t="s">
        <v>141</v>
      </c>
      <c r="C22" s="84" t="str">
        <f t="shared" si="0"/>
        <v>Female</v>
      </c>
      <c r="D22" s="84" t="str">
        <f t="shared" si="1"/>
        <v>DIS</v>
      </c>
      <c r="E22" s="133">
        <v>1.3009259259259331E-2</v>
      </c>
      <c r="F22" s="85">
        <f t="shared" si="2"/>
        <v>7873.665480427002</v>
      </c>
      <c r="G22" t="str">
        <f>IF((ISERROR((VLOOKUP(B22,Calculation!C$2:C$382,1,FALSE)))),"not entered","")</f>
        <v/>
      </c>
    </row>
    <row r="23" spans="1:7">
      <c r="B23" s="82" t="s">
        <v>142</v>
      </c>
      <c r="C23" s="84" t="str">
        <f t="shared" si="0"/>
        <v>Female</v>
      </c>
      <c r="D23" s="84" t="str">
        <f t="shared" si="1"/>
        <v>EET</v>
      </c>
      <c r="E23" s="133">
        <v>1.3194444444444509E-2</v>
      </c>
      <c r="F23" s="85">
        <f t="shared" si="2"/>
        <v>7763.1578947368052</v>
      </c>
      <c r="G23" t="str">
        <f>IF((ISERROR((VLOOKUP(B23,Calculation!C$2:C$382,1,FALSE)))),"not entered","")</f>
        <v/>
      </c>
    </row>
    <row r="24" spans="1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1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1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1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ref="F27:F58" si="3">(VLOOKUP(C27,C$4:E$5,3,FALSE))/(E27/10000)</f>
        <v>#N/A</v>
      </c>
      <c r="G27" t="str">
        <f>IF((ISERROR((VLOOKUP(B27,Calculation!C$2:C$382,1,FALSE)))),"not entered","")</f>
        <v/>
      </c>
    </row>
    <row r="28" spans="1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3"/>
        <v>#N/A</v>
      </c>
      <c r="G28" t="str">
        <f>IF((ISERROR((VLOOKUP(B28,Calculation!C$2:C$382,1,FALSE)))),"not entered","")</f>
        <v/>
      </c>
    </row>
    <row r="29" spans="1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3"/>
        <v>#N/A</v>
      </c>
      <c r="G29" t="str">
        <f>IF((ISERROR((VLOOKUP(B29,Calculation!C$2:C$382,1,FALSE)))),"not entered","")</f>
        <v/>
      </c>
    </row>
    <row r="30" spans="1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3"/>
        <v>#N/A</v>
      </c>
      <c r="G30" t="str">
        <f>IF((ISERROR((VLOOKUP(B30,Calculation!C$2:C$382,1,FALSE)))),"not entered","")</f>
        <v/>
      </c>
    </row>
    <row r="31" spans="1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3"/>
        <v>#N/A</v>
      </c>
      <c r="G31" t="str">
        <f>IF((ISERROR((VLOOKUP(B31,Calculation!C$2:C$382,1,FALSE)))),"not entered","")</f>
        <v/>
      </c>
    </row>
    <row r="32" spans="1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3"/>
        <v>#N/A</v>
      </c>
      <c r="G32" t="str">
        <f>IF((ISERROR((VLOOKUP(B32,Calculation!C$2:C$382,1,FALSE)))),"not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3"/>
        <v>#N/A</v>
      </c>
      <c r="G33" t="str">
        <f>IF((ISERROR((VLOOKUP(B33,Calculation!C$2:C$382,1,FALSE)))),"not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3"/>
        <v>#N/A</v>
      </c>
      <c r="G34" t="str">
        <f>IF((ISERROR((VLOOKUP(B34,Calculation!C$2:C$382,1,FALSE)))),"not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3"/>
        <v>#N/A</v>
      </c>
      <c r="G35" t="str">
        <f>IF((ISERROR((VLOOKUP(B35,Calculation!C$2:C$382,1,FALSE)))),"not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3"/>
        <v>#N/A</v>
      </c>
      <c r="G36" t="str">
        <f>IF((ISERROR((VLOOKUP(B36,Calculation!C$2:C$382,1,FALSE)))),"not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3"/>
        <v>#N/A</v>
      </c>
      <c r="G37" t="str">
        <f>IF((ISERROR((VLOOKUP(B37,Calculation!C$2:C$382,1,FALSE)))),"not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si="3"/>
        <v>#N/A</v>
      </c>
      <c r="G38" t="str">
        <f>IF((ISERROR((VLOOKUP(B38,Calculation!C$2:C$382,1,FALSE)))),"not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11</v>
      </c>
      <c r="C59" s="84" t="str">
        <f t="shared" ref="C59:C122" si="4">VLOOKUP(B59,name,3,FALSE)</f>
        <v xml:space="preserve"> </v>
      </c>
      <c r="D59" s="84" t="str">
        <f t="shared" ref="D59:D122" si="5">VLOOKUP(B59,name,2,FALSE)</f>
        <v xml:space="preserve"> </v>
      </c>
      <c r="E59" s="133">
        <v>1.1574074074074073E-5</v>
      </c>
      <c r="F59" s="85" t="e">
        <f t="shared" ref="F59:F90" si="6">(VLOOKUP(C59,C$4:E$5,3,FALSE))/(E59/10000)</f>
        <v>#N/A</v>
      </c>
      <c r="G59" t="str">
        <f>IF((ISERROR((VLOOKUP(B59,Calculation!C$2:C$382,1,FALSE)))),"not entered","")</f>
        <v/>
      </c>
    </row>
    <row r="60" spans="2:7">
      <c r="B60" s="82" t="s">
        <v>11</v>
      </c>
      <c r="C60" s="84" t="str">
        <f t="shared" si="4"/>
        <v xml:space="preserve"> </v>
      </c>
      <c r="D60" s="84" t="str">
        <f t="shared" si="5"/>
        <v xml:space="preserve"> </v>
      </c>
      <c r="E60" s="133">
        <v>1.1574074074074073E-5</v>
      </c>
      <c r="F60" s="85" t="e">
        <f t="shared" si="6"/>
        <v>#N/A</v>
      </c>
      <c r="G60" t="str">
        <f>IF((ISERROR((VLOOKUP(B60,Calculation!C$2:C$382,1,FALSE)))),"not entered","")</f>
        <v/>
      </c>
    </row>
    <row r="61" spans="2:7">
      <c r="B61" s="82" t="s">
        <v>11</v>
      </c>
      <c r="C61" s="84" t="str">
        <f t="shared" si="4"/>
        <v xml:space="preserve"> </v>
      </c>
      <c r="D61" s="84" t="str">
        <f t="shared" si="5"/>
        <v xml:space="preserve"> </v>
      </c>
      <c r="E61" s="133">
        <v>1.1574074074074073E-5</v>
      </c>
      <c r="F61" s="85" t="e">
        <f t="shared" si="6"/>
        <v>#N/A</v>
      </c>
      <c r="G61" t="str">
        <f>IF((ISERROR((VLOOKUP(B61,Calculation!C$2:C$382,1,FALSE)))),"not entered","")</f>
        <v/>
      </c>
    </row>
    <row r="62" spans="2:7">
      <c r="B62" s="82" t="s">
        <v>11</v>
      </c>
      <c r="C62" s="84" t="str">
        <f t="shared" si="4"/>
        <v xml:space="preserve"> </v>
      </c>
      <c r="D62" s="84" t="str">
        <f t="shared" si="5"/>
        <v xml:space="preserve"> </v>
      </c>
      <c r="E62" s="133">
        <v>1.1574074074074073E-5</v>
      </c>
      <c r="F62" s="85" t="e">
        <f t="shared" si="6"/>
        <v>#N/A</v>
      </c>
      <c r="G62" t="str">
        <f>IF((ISERROR((VLOOKUP(B62,Calculation!C$2:C$382,1,FALSE)))),"not entered","")</f>
        <v/>
      </c>
    </row>
    <row r="63" spans="2:7">
      <c r="B63" s="82" t="s">
        <v>11</v>
      </c>
      <c r="C63" s="84" t="str">
        <f t="shared" si="4"/>
        <v xml:space="preserve"> </v>
      </c>
      <c r="D63" s="84" t="str">
        <f t="shared" si="5"/>
        <v xml:space="preserve"> </v>
      </c>
      <c r="E63" s="133">
        <v>1.1574074074074073E-5</v>
      </c>
      <c r="F63" s="85" t="e">
        <f t="shared" si="6"/>
        <v>#N/A</v>
      </c>
      <c r="G63" t="str">
        <f>IF((ISERROR((VLOOKUP(B63,Calculation!C$2:C$382,1,FALSE)))),"not entered","")</f>
        <v/>
      </c>
    </row>
    <row r="64" spans="2:7">
      <c r="B64" s="82" t="s">
        <v>11</v>
      </c>
      <c r="C64" s="84" t="str">
        <f t="shared" si="4"/>
        <v xml:space="preserve"> </v>
      </c>
      <c r="D64" s="84" t="str">
        <f t="shared" si="5"/>
        <v xml:space="preserve"> </v>
      </c>
      <c r="E64" s="133">
        <v>1.1574074074074073E-5</v>
      </c>
      <c r="F64" s="85" t="e">
        <f t="shared" si="6"/>
        <v>#N/A</v>
      </c>
      <c r="G64" t="str">
        <f>IF((ISERROR((VLOOKUP(B64,Calculation!C$2:C$382,1,FALSE)))),"not entered","")</f>
        <v/>
      </c>
    </row>
    <row r="65" spans="2:7">
      <c r="B65" s="82" t="s">
        <v>11</v>
      </c>
      <c r="C65" s="84" t="str">
        <f t="shared" si="4"/>
        <v xml:space="preserve"> </v>
      </c>
      <c r="D65" s="84" t="str">
        <f t="shared" si="5"/>
        <v xml:space="preserve"> </v>
      </c>
      <c r="E65" s="133">
        <v>1.1574074074074073E-5</v>
      </c>
      <c r="F65" s="85" t="e">
        <f t="shared" si="6"/>
        <v>#N/A</v>
      </c>
      <c r="G65" t="str">
        <f>IF((ISERROR((VLOOKUP(B65,Calculation!C$2:C$382,1,FALSE)))),"not entered","")</f>
        <v/>
      </c>
    </row>
    <row r="66" spans="2:7">
      <c r="B66" s="82" t="s">
        <v>11</v>
      </c>
      <c r="C66" s="84" t="str">
        <f t="shared" si="4"/>
        <v xml:space="preserve"> </v>
      </c>
      <c r="D66" s="84" t="str">
        <f t="shared" si="5"/>
        <v xml:space="preserve"> </v>
      </c>
      <c r="E66" s="133">
        <v>1.1574074074074073E-5</v>
      </c>
      <c r="F66" s="85" t="e">
        <f t="shared" si="6"/>
        <v>#N/A</v>
      </c>
      <c r="G66" t="str">
        <f>IF((ISERROR((VLOOKUP(B66,Calculation!C$2:C$382,1,FALSE)))),"not entered","")</f>
        <v/>
      </c>
    </row>
    <row r="67" spans="2:7">
      <c r="B67" s="82" t="s">
        <v>11</v>
      </c>
      <c r="C67" s="84" t="str">
        <f t="shared" si="4"/>
        <v xml:space="preserve"> </v>
      </c>
      <c r="D67" s="84" t="str">
        <f t="shared" si="5"/>
        <v xml:space="preserve"> </v>
      </c>
      <c r="E67" s="133">
        <v>1.1574074074074073E-5</v>
      </c>
      <c r="F67" s="85" t="e">
        <f t="shared" si="6"/>
        <v>#N/A</v>
      </c>
      <c r="G67" t="str">
        <f>IF((ISERROR((VLOOKUP(B67,Calculation!C$2:C$382,1,FALSE)))),"not entered","")</f>
        <v/>
      </c>
    </row>
    <row r="68" spans="2:7">
      <c r="B68" s="82" t="s">
        <v>11</v>
      </c>
      <c r="C68" s="84" t="str">
        <f t="shared" si="4"/>
        <v xml:space="preserve"> </v>
      </c>
      <c r="D68" s="84" t="str">
        <f t="shared" si="5"/>
        <v xml:space="preserve"> </v>
      </c>
      <c r="E68" s="133">
        <v>1.1574074074074073E-5</v>
      </c>
      <c r="F68" s="85" t="e">
        <f t="shared" si="6"/>
        <v>#N/A</v>
      </c>
      <c r="G68" t="str">
        <f>IF((ISERROR((VLOOKUP(B68,Calculation!C$2:C$382,1,FALSE)))),"not entered","")</f>
        <v/>
      </c>
    </row>
    <row r="69" spans="2:7">
      <c r="B69" s="82" t="s">
        <v>11</v>
      </c>
      <c r="C69" s="84" t="str">
        <f t="shared" si="4"/>
        <v xml:space="preserve"> </v>
      </c>
      <c r="D69" s="84" t="str">
        <f t="shared" si="5"/>
        <v xml:space="preserve"> </v>
      </c>
      <c r="E69" s="133">
        <v>1.1574074074074073E-5</v>
      </c>
      <c r="F69" s="85" t="e">
        <f t="shared" si="6"/>
        <v>#N/A</v>
      </c>
      <c r="G69" t="str">
        <f>IF((ISERROR((VLOOKUP(B69,Calculation!C$2:C$382,1,FALSE)))),"not entered","")</f>
        <v/>
      </c>
    </row>
    <row r="70" spans="2:7">
      <c r="B70" s="82" t="s">
        <v>11</v>
      </c>
      <c r="C70" s="84" t="str">
        <f t="shared" si="4"/>
        <v xml:space="preserve"> </v>
      </c>
      <c r="D70" s="84" t="str">
        <f t="shared" si="5"/>
        <v xml:space="preserve"> </v>
      </c>
      <c r="E70" s="133">
        <v>1.1574074074074073E-5</v>
      </c>
      <c r="F70" s="85" t="e">
        <f t="shared" si="6"/>
        <v>#N/A</v>
      </c>
      <c r="G70" t="str">
        <f>IF((ISERROR((VLOOKUP(B70,Calculation!C$2:C$382,1,FALSE)))),"not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ref="F91:F122" si="7">(VLOOKUP(C91,C$4:E$5,3,FALSE))/(E91/10000)</f>
        <v>#N/A</v>
      </c>
      <c r="G91" t="str">
        <f>IF((ISERROR((VLOOKUP(B91,Calculation!C$2:C$382,1,FALSE)))),"not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7"/>
        <v>#N/A</v>
      </c>
      <c r="G92" t="str">
        <f>IF((ISERROR((VLOOKUP(B92,Calculation!C$2:C$382,1,FALSE)))),"not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7"/>
        <v>#N/A</v>
      </c>
      <c r="G93" t="str">
        <f>IF((ISERROR((VLOOKUP(B93,Calculation!C$2:C$382,1,FALSE)))),"not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7"/>
        <v>#N/A</v>
      </c>
      <c r="G94" t="str">
        <f>IF((ISERROR((VLOOKUP(B94,Calculation!C$2:C$382,1,FALSE)))),"not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7"/>
        <v>#N/A</v>
      </c>
      <c r="G95" t="str">
        <f>IF((ISERROR((VLOOKUP(B95,Calculation!C$2:C$382,1,FALSE)))),"not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7"/>
        <v>#N/A</v>
      </c>
      <c r="G96" t="str">
        <f>IF((ISERROR((VLOOKUP(B96,Calculation!C$2:C$382,1,FALSE)))),"not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7"/>
        <v>#N/A</v>
      </c>
      <c r="G97" t="str">
        <f>IF((ISERROR((VLOOKUP(B97,Calculation!C$2:C$382,1,FALSE)))),"not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7"/>
        <v>#N/A</v>
      </c>
      <c r="G98" t="str">
        <f>IF((ISERROR((VLOOKUP(B98,Calculation!C$2:C$382,1,FALSE)))),"not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7"/>
        <v>#N/A</v>
      </c>
      <c r="G99" t="str">
        <f>IF((ISERROR((VLOOKUP(B99,Calculation!C$2:C$382,1,FALSE)))),"not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7"/>
        <v>#N/A</v>
      </c>
      <c r="G100" t="str">
        <f>IF((ISERROR((VLOOKUP(B100,Calculation!C$2:C$382,1,FALSE)))),"not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7"/>
        <v>#N/A</v>
      </c>
      <c r="G101" t="str">
        <f>IF((ISERROR((VLOOKUP(B101,Calculation!C$2:C$382,1,FALSE)))),"not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si="7"/>
        <v>#N/A</v>
      </c>
      <c r="G102" t="str">
        <f>IF((ISERROR((VLOOKUP(B102,Calculation!C$2:C$382,1,FALSE)))),"not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11</v>
      </c>
      <c r="C123" s="84" t="str">
        <f t="shared" ref="C123:C186" si="8">VLOOKUP(B123,name,3,FALSE)</f>
        <v xml:space="preserve"> </v>
      </c>
      <c r="D123" s="84" t="str">
        <f t="shared" ref="D123:D186" si="9">VLOOKUP(B123,name,2,FALSE)</f>
        <v xml:space="preserve"> </v>
      </c>
      <c r="E123" s="133">
        <v>1.1574074074074073E-5</v>
      </c>
      <c r="F123" s="85" t="e">
        <f t="shared" ref="F123:F154" si="10">(VLOOKUP(C123,C$4:E$5,3,FALSE))/(E123/10000)</f>
        <v>#N/A</v>
      </c>
      <c r="G123" t="str">
        <f>IF((ISERROR((VLOOKUP(B123,Calculation!C$2:C$382,1,FALSE)))),"not entered","")</f>
        <v/>
      </c>
    </row>
    <row r="124" spans="2:7">
      <c r="B124" s="82" t="s">
        <v>11</v>
      </c>
      <c r="C124" s="84" t="str">
        <f t="shared" si="8"/>
        <v xml:space="preserve"> </v>
      </c>
      <c r="D124" s="84" t="str">
        <f t="shared" si="9"/>
        <v xml:space="preserve"> </v>
      </c>
      <c r="E124" s="133">
        <v>1.1574074074074073E-5</v>
      </c>
      <c r="F124" s="85" t="e">
        <f t="shared" si="10"/>
        <v>#N/A</v>
      </c>
      <c r="G124" t="str">
        <f>IF((ISERROR((VLOOKUP(B124,Calculation!C$2:C$382,1,FALSE)))),"not entered","")</f>
        <v/>
      </c>
    </row>
    <row r="125" spans="2:7">
      <c r="B125" s="82" t="s">
        <v>11</v>
      </c>
      <c r="C125" s="84" t="str">
        <f t="shared" si="8"/>
        <v xml:space="preserve"> </v>
      </c>
      <c r="D125" s="84" t="str">
        <f t="shared" si="9"/>
        <v xml:space="preserve"> </v>
      </c>
      <c r="E125" s="133">
        <v>1.1574074074074073E-5</v>
      </c>
      <c r="F125" s="85" t="e">
        <f t="shared" si="10"/>
        <v>#N/A</v>
      </c>
      <c r="G125" t="str">
        <f>IF((ISERROR((VLOOKUP(B125,Calculation!C$2:C$382,1,FALSE)))),"not entered","")</f>
        <v/>
      </c>
    </row>
    <row r="126" spans="2:7">
      <c r="B126" s="82" t="s">
        <v>11</v>
      </c>
      <c r="C126" s="84" t="str">
        <f t="shared" si="8"/>
        <v xml:space="preserve"> </v>
      </c>
      <c r="D126" s="84" t="str">
        <f t="shared" si="9"/>
        <v xml:space="preserve"> </v>
      </c>
      <c r="E126" s="133">
        <v>1.1574074074074073E-5</v>
      </c>
      <c r="F126" s="85" t="e">
        <f t="shared" si="10"/>
        <v>#N/A</v>
      </c>
      <c r="G126" t="str">
        <f>IF((ISERROR((VLOOKUP(B126,Calculation!C$2:C$382,1,FALSE)))),"not entered","")</f>
        <v/>
      </c>
    </row>
    <row r="127" spans="2:7">
      <c r="B127" s="82" t="s">
        <v>11</v>
      </c>
      <c r="C127" s="84" t="str">
        <f t="shared" si="8"/>
        <v xml:space="preserve"> </v>
      </c>
      <c r="D127" s="84" t="str">
        <f t="shared" si="9"/>
        <v xml:space="preserve"> </v>
      </c>
      <c r="E127" s="133">
        <v>1.1574074074074073E-5</v>
      </c>
      <c r="F127" s="85" t="e">
        <f t="shared" si="10"/>
        <v>#N/A</v>
      </c>
      <c r="G127" t="str">
        <f>IF((ISERROR((VLOOKUP(B127,Calculation!C$2:C$382,1,FALSE)))),"not entered","")</f>
        <v/>
      </c>
    </row>
    <row r="128" spans="2:7">
      <c r="B128" s="82" t="s">
        <v>11</v>
      </c>
      <c r="C128" s="84" t="str">
        <f t="shared" si="8"/>
        <v xml:space="preserve"> </v>
      </c>
      <c r="D128" s="84" t="str">
        <f t="shared" si="9"/>
        <v xml:space="preserve"> </v>
      </c>
      <c r="E128" s="133">
        <v>1.1574074074074073E-5</v>
      </c>
      <c r="F128" s="85" t="e">
        <f t="shared" si="10"/>
        <v>#N/A</v>
      </c>
      <c r="G128" t="str">
        <f>IF((ISERROR((VLOOKUP(B128,Calculation!C$2:C$382,1,FALSE)))),"not entered","")</f>
        <v/>
      </c>
    </row>
    <row r="129" spans="2:7">
      <c r="B129" s="82" t="s">
        <v>11</v>
      </c>
      <c r="C129" s="84" t="str">
        <f t="shared" si="8"/>
        <v xml:space="preserve"> </v>
      </c>
      <c r="D129" s="84" t="str">
        <f t="shared" si="9"/>
        <v xml:space="preserve"> </v>
      </c>
      <c r="E129" s="133">
        <v>1.1574074074074073E-5</v>
      </c>
      <c r="F129" s="85" t="e">
        <f t="shared" si="10"/>
        <v>#N/A</v>
      </c>
      <c r="G129" t="str">
        <f>IF((ISERROR((VLOOKUP(B129,Calculation!C$2:C$382,1,FALSE)))),"not entered","")</f>
        <v/>
      </c>
    </row>
    <row r="130" spans="2:7">
      <c r="B130" s="82" t="s">
        <v>11</v>
      </c>
      <c r="C130" s="84" t="str">
        <f t="shared" si="8"/>
        <v xml:space="preserve"> </v>
      </c>
      <c r="D130" s="84" t="str">
        <f t="shared" si="9"/>
        <v xml:space="preserve"> </v>
      </c>
      <c r="E130" s="133">
        <v>1.1574074074074073E-5</v>
      </c>
      <c r="F130" s="85" t="e">
        <f t="shared" si="10"/>
        <v>#N/A</v>
      </c>
      <c r="G130" t="str">
        <f>IF((ISERROR((VLOOKUP(B130,Calculation!C$2:C$382,1,FALSE)))),"not entered","")</f>
        <v/>
      </c>
    </row>
    <row r="131" spans="2:7">
      <c r="B131" s="82" t="s">
        <v>11</v>
      </c>
      <c r="C131" s="84" t="str">
        <f t="shared" si="8"/>
        <v xml:space="preserve"> </v>
      </c>
      <c r="D131" s="84" t="str">
        <f t="shared" si="9"/>
        <v xml:space="preserve"> </v>
      </c>
      <c r="E131" s="133">
        <v>1.1574074074074073E-5</v>
      </c>
      <c r="F131" s="85" t="e">
        <f t="shared" si="10"/>
        <v>#N/A</v>
      </c>
      <c r="G131" t="str">
        <f>IF((ISERROR((VLOOKUP(B131,Calculation!C$2:C$382,1,FALSE)))),"not entered","")</f>
        <v/>
      </c>
    </row>
    <row r="132" spans="2:7">
      <c r="B132" s="82" t="s">
        <v>11</v>
      </c>
      <c r="C132" s="84" t="str">
        <f t="shared" si="8"/>
        <v xml:space="preserve"> </v>
      </c>
      <c r="D132" s="84" t="str">
        <f t="shared" si="9"/>
        <v xml:space="preserve"> </v>
      </c>
      <c r="E132" s="133">
        <v>1.1574074074074073E-5</v>
      </c>
      <c r="F132" s="85" t="e">
        <f t="shared" si="10"/>
        <v>#N/A</v>
      </c>
      <c r="G132" t="str">
        <f>IF((ISERROR((VLOOKUP(B132,Calculation!C$2:C$382,1,FALSE)))),"not entered","")</f>
        <v/>
      </c>
    </row>
    <row r="133" spans="2:7">
      <c r="B133" s="82" t="s">
        <v>11</v>
      </c>
      <c r="C133" s="84" t="str">
        <f t="shared" si="8"/>
        <v xml:space="preserve"> </v>
      </c>
      <c r="D133" s="84" t="str">
        <f t="shared" si="9"/>
        <v xml:space="preserve"> </v>
      </c>
      <c r="E133" s="133">
        <v>1.1574074074074073E-5</v>
      </c>
      <c r="F133" s="85" t="e">
        <f t="shared" si="10"/>
        <v>#N/A</v>
      </c>
      <c r="G133" t="str">
        <f>IF((ISERROR((VLOOKUP(B133,Calculation!C$2:C$382,1,FALSE)))),"not entered","")</f>
        <v/>
      </c>
    </row>
    <row r="134" spans="2:7">
      <c r="B134" s="82" t="s">
        <v>11</v>
      </c>
      <c r="C134" s="84" t="str">
        <f t="shared" si="8"/>
        <v xml:space="preserve"> </v>
      </c>
      <c r="D134" s="84" t="str">
        <f t="shared" si="9"/>
        <v xml:space="preserve"> </v>
      </c>
      <c r="E134" s="133">
        <v>1.1574074074074073E-5</v>
      </c>
      <c r="F134" s="85" t="e">
        <f t="shared" si="10"/>
        <v>#N/A</v>
      </c>
      <c r="G134" t="str">
        <f>IF((ISERROR((VLOOKUP(B134,Calculation!C$2:C$382,1,FALSE)))),"not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ref="F155:F186" si="11">(VLOOKUP(C155,C$4:E$5,3,FALSE))/(E155/10000)</f>
        <v>#N/A</v>
      </c>
      <c r="G155" t="str">
        <f>IF((ISERROR((VLOOKUP(B155,Calculation!C$2:C$382,1,FALSE)))),"not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1"/>
        <v>#N/A</v>
      </c>
      <c r="G156" t="str">
        <f>IF((ISERROR((VLOOKUP(B156,Calculation!C$2:C$382,1,FALSE)))),"not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1"/>
        <v>#N/A</v>
      </c>
      <c r="G157" t="str">
        <f>IF((ISERROR((VLOOKUP(B157,Calculation!C$2:C$382,1,FALSE)))),"not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1"/>
        <v>#N/A</v>
      </c>
      <c r="G158" t="str">
        <f>IF((ISERROR((VLOOKUP(B158,Calculation!C$2:C$382,1,FALSE)))),"not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1"/>
        <v>#N/A</v>
      </c>
      <c r="G159" t="str">
        <f>IF((ISERROR((VLOOKUP(B159,Calculation!C$2:C$382,1,FALSE)))),"not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1"/>
        <v>#N/A</v>
      </c>
      <c r="G160" t="str">
        <f>IF((ISERROR((VLOOKUP(B160,Calculation!C$2:C$382,1,FALSE)))),"not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1"/>
        <v>#N/A</v>
      </c>
      <c r="G161" t="str">
        <f>IF((ISERROR((VLOOKUP(B161,Calculation!C$2:C$382,1,FALSE)))),"not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1"/>
        <v>#N/A</v>
      </c>
      <c r="G162" t="str">
        <f>IF((ISERROR((VLOOKUP(B162,Calculation!C$2:C$382,1,FALSE)))),"not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1"/>
        <v>#N/A</v>
      </c>
      <c r="G163" t="str">
        <f>IF((ISERROR((VLOOKUP(B163,Calculation!C$2:C$382,1,FALSE)))),"not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1"/>
        <v>#N/A</v>
      </c>
      <c r="G164" t="str">
        <f>IF((ISERROR((VLOOKUP(B164,Calculation!C$2:C$382,1,FALSE)))),"not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1"/>
        <v>#N/A</v>
      </c>
      <c r="G165" t="str">
        <f>IF((ISERROR((VLOOKUP(B165,Calculation!C$2:C$382,1,FALSE)))),"not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si="11"/>
        <v>#N/A</v>
      </c>
      <c r="G166" t="str">
        <f>IF((ISERROR((VLOOKUP(B166,Calculation!C$2:C$382,1,FALSE)))),"not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11</v>
      </c>
      <c r="C187" s="84" t="str">
        <f t="shared" ref="C187:C193" si="12">VLOOKUP(B187,name,3,FALSE)</f>
        <v xml:space="preserve"> </v>
      </c>
      <c r="D187" s="84" t="str">
        <f t="shared" ref="D187:D193" si="13">VLOOKUP(B187,name,2,FALSE)</f>
        <v xml:space="preserve"> </v>
      </c>
      <c r="E187" s="133">
        <v>1.1574074074074073E-5</v>
      </c>
      <c r="F187" s="85" t="e">
        <f t="shared" ref="F187:F193" si="14">(VLOOKUP(C187,C$4:E$5,3,FALSE))/(E187/10000)</f>
        <v>#N/A</v>
      </c>
      <c r="G187" t="str">
        <f>IF((ISERROR((VLOOKUP(B187,Calculation!C$2:C$382,1,FALSE)))),"not entered","")</f>
        <v/>
      </c>
    </row>
    <row r="188" spans="2:7">
      <c r="B188" s="82" t="s">
        <v>11</v>
      </c>
      <c r="C188" s="84" t="str">
        <f t="shared" si="12"/>
        <v xml:space="preserve"> </v>
      </c>
      <c r="D188" s="84" t="str">
        <f t="shared" si="13"/>
        <v xml:space="preserve"> </v>
      </c>
      <c r="E188" s="133">
        <v>1.1574074074074073E-5</v>
      </c>
      <c r="F188" s="85" t="e">
        <f t="shared" si="14"/>
        <v>#N/A</v>
      </c>
      <c r="G188" t="str">
        <f>IF((ISERROR((VLOOKUP(B188,Calculation!C$2:C$382,1,FALSE)))),"not entered","")</f>
        <v/>
      </c>
    </row>
    <row r="189" spans="2:7">
      <c r="B189" s="82" t="s">
        <v>11</v>
      </c>
      <c r="C189" s="84" t="str">
        <f t="shared" si="12"/>
        <v xml:space="preserve"> </v>
      </c>
      <c r="D189" s="84" t="str">
        <f t="shared" si="13"/>
        <v xml:space="preserve"> </v>
      </c>
      <c r="E189" s="133">
        <v>1.1574074074074073E-5</v>
      </c>
      <c r="F189" s="85" t="e">
        <f t="shared" si="14"/>
        <v>#N/A</v>
      </c>
      <c r="G189" t="str">
        <f>IF((ISERROR((VLOOKUP(B189,Calculation!C$2:C$382,1,FALSE)))),"not entered","")</f>
        <v/>
      </c>
    </row>
    <row r="190" spans="2:7">
      <c r="B190" s="82" t="s">
        <v>11</v>
      </c>
      <c r="C190" s="84" t="str">
        <f t="shared" si="12"/>
        <v xml:space="preserve"> </v>
      </c>
      <c r="D190" s="84" t="str">
        <f t="shared" si="13"/>
        <v xml:space="preserve"> </v>
      </c>
      <c r="E190" s="133">
        <v>1.1574074074074073E-5</v>
      </c>
      <c r="F190" s="85" t="e">
        <f t="shared" si="14"/>
        <v>#N/A</v>
      </c>
      <c r="G190" t="str">
        <f>IF((ISERROR((VLOOKUP(B190,Calculation!C$2:C$382,1,FALSE)))),"not entered","")</f>
        <v/>
      </c>
    </row>
    <row r="191" spans="2:7">
      <c r="B191" s="82" t="s">
        <v>11</v>
      </c>
      <c r="C191" s="84" t="str">
        <f t="shared" si="12"/>
        <v xml:space="preserve"> </v>
      </c>
      <c r="D191" s="84" t="str">
        <f t="shared" si="13"/>
        <v xml:space="preserve"> </v>
      </c>
      <c r="E191" s="133">
        <v>1.1574074074074073E-5</v>
      </c>
      <c r="F191" s="85" t="e">
        <f t="shared" si="14"/>
        <v>#N/A</v>
      </c>
      <c r="G191" t="str">
        <f>IF((ISERROR((VLOOKUP(B191,Calculation!C$2:C$382,1,FALSE)))),"not entered","")</f>
        <v/>
      </c>
    </row>
    <row r="192" spans="2:7">
      <c r="B192" s="82" t="s">
        <v>11</v>
      </c>
      <c r="C192" s="84" t="str">
        <f t="shared" si="12"/>
        <v xml:space="preserve"> </v>
      </c>
      <c r="D192" s="84" t="str">
        <f t="shared" si="13"/>
        <v xml:space="preserve"> </v>
      </c>
      <c r="E192" s="133">
        <v>1.1574074074074073E-5</v>
      </c>
      <c r="F192" s="85" t="e">
        <f t="shared" si="14"/>
        <v>#N/A</v>
      </c>
      <c r="G192" t="str">
        <f>IF((ISERROR((VLOOKUP(B192,Calculation!C$2:C$382,1,FALSE)))),"not entered","")</f>
        <v/>
      </c>
    </row>
    <row r="193" spans="2:7">
      <c r="B193" s="82" t="s">
        <v>11</v>
      </c>
      <c r="C193" s="84" t="str">
        <f t="shared" si="12"/>
        <v xml:space="preserve"> </v>
      </c>
      <c r="D193" s="84" t="str">
        <f t="shared" si="13"/>
        <v xml:space="preserve"> </v>
      </c>
      <c r="E193" s="133">
        <v>1.1574074074074073E-5</v>
      </c>
      <c r="F193" s="85" t="e">
        <f t="shared" si="14"/>
        <v>#N/A</v>
      </c>
      <c r="G193" t="str">
        <f>IF((ISERROR((VLOOKUP(B193,Calculation!C$2:C$382,1,FALSE)))),"not entered","")</f>
        <v/>
      </c>
    </row>
    <row r="194" spans="2:7" ht="13.5" thickBot="1">
      <c r="B194" s="86"/>
      <c r="C194" s="87"/>
      <c r="D194" s="87"/>
      <c r="E194" s="88"/>
      <c r="F194" s="89"/>
    </row>
    <row r="195" spans="2:7">
      <c r="B195" s="30"/>
      <c r="C195" s="57"/>
      <c r="D195" s="57"/>
      <c r="E195" s="31"/>
      <c r="F195" s="32"/>
    </row>
    <row r="196" spans="2:7">
      <c r="B196" s="30"/>
      <c r="C196" s="57"/>
      <c r="D196" s="57"/>
      <c r="E196" s="31"/>
      <c r="F196" s="32"/>
    </row>
    <row r="197" spans="2:7">
      <c r="B197" s="30"/>
      <c r="C197" s="57"/>
      <c r="D197" s="57"/>
      <c r="E197" s="31"/>
      <c r="F197" s="32"/>
    </row>
    <row r="198" spans="2:7">
      <c r="B198" s="30"/>
      <c r="C198" s="57"/>
      <c r="D198" s="57"/>
      <c r="E198" s="31"/>
      <c r="F198" s="32"/>
    </row>
  </sheetData>
  <phoneticPr fontId="2" type="noConversion"/>
  <conditionalFormatting sqref="A6:A19 B1:B198">
    <cfRule type="cellIs" dxfId="8" priority="1" stopIfTrue="1" operator="equal">
      <formula>"x"</formula>
    </cfRule>
  </conditionalFormatting>
  <conditionalFormatting sqref="G4:G194">
    <cfRule type="cellIs" dxfId="7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F8" sqref="A1:F8"/>
    </sheetView>
  </sheetViews>
  <sheetFormatPr defaultRowHeight="12.75"/>
  <cols>
    <col min="1" max="1" width="2.42578125" customWidth="1"/>
    <col min="2" max="2" width="14.5703125" bestFit="1" customWidth="1"/>
    <col min="3" max="3" width="7.140625" bestFit="1" customWidth="1"/>
    <col min="4" max="4" width="5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Races!E7</f>
        <v>Fritton Lake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1" t="s">
        <v>74</v>
      </c>
      <c r="C4" s="80" t="s">
        <v>111</v>
      </c>
      <c r="D4" s="80"/>
      <c r="E4" s="132">
        <v>1.1111111111111112E-2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74</v>
      </c>
      <c r="C5" s="83" t="s">
        <v>112</v>
      </c>
      <c r="D5" s="83"/>
      <c r="E5" s="133">
        <v>1.1678240740740741E-2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129</v>
      </c>
      <c r="C6" s="84" t="str">
        <f t="shared" ref="C6:C69" si="0">VLOOKUP(B6,name,3,FALSE)</f>
        <v>Male</v>
      </c>
      <c r="D6" s="84" t="str">
        <f t="shared" ref="D6:D69" si="1">VLOOKUP(B6,name,2,FALSE)</f>
        <v>CTC</v>
      </c>
      <c r="E6" s="133">
        <v>1.1678240740740741E-2</v>
      </c>
      <c r="F6" s="85">
        <f t="shared" ref="F6:F37" si="2">(VLOOKUP(C6,C$4:E$5,3,FALSE))/(E6/10000)</f>
        <v>10000</v>
      </c>
      <c r="G6" t="str">
        <f>IF((ISERROR((VLOOKUP(B6,Calculation!C$2:C$382,1,FALSE)))),"not entered","")</f>
        <v/>
      </c>
    </row>
    <row r="7" spans="2:7">
      <c r="B7" s="82" t="s">
        <v>159</v>
      </c>
      <c r="C7" s="84" t="str">
        <f t="shared" si="0"/>
        <v>Female</v>
      </c>
      <c r="D7" s="84" t="str">
        <f t="shared" si="1"/>
        <v>TAS</v>
      </c>
      <c r="E7" s="133">
        <v>1.2222222222222223E-2</v>
      </c>
      <c r="F7" s="85">
        <f t="shared" si="2"/>
        <v>9090.9090909090901</v>
      </c>
      <c r="G7" t="str">
        <f>IF((ISERROR((VLOOKUP(B7,Calculation!C$2:C$382,1,FALSE)))),"not entered","")</f>
        <v/>
      </c>
    </row>
    <row r="8" spans="2:7">
      <c r="B8" s="82" t="s">
        <v>158</v>
      </c>
      <c r="C8" s="84" t="str">
        <f t="shared" si="0"/>
        <v>Female</v>
      </c>
      <c r="D8" s="84" t="str">
        <f t="shared" si="1"/>
        <v>TAS</v>
      </c>
      <c r="E8" s="133">
        <v>1.5462962962962963E-2</v>
      </c>
      <c r="F8" s="85">
        <f t="shared" si="2"/>
        <v>7185.6287425149703</v>
      </c>
      <c r="G8" t="str">
        <f>IF((ISERROR((VLOOKUP(B8,Calculation!C$2:C$382,1,FALSE)))),"not entered","")</f>
        <v/>
      </c>
    </row>
    <row r="9" spans="2:7">
      <c r="B9" s="82" t="s">
        <v>11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IF((ISERROR((VLOOKUP(B9,Calculation!C$2:C$382,1,FALSE)))),"not entered","")</f>
        <v/>
      </c>
    </row>
    <row r="10" spans="2:7"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IF((ISERROR((VLOOKUP(B10,Calculation!C$2:C$382,1,FALSE)))),"not entered","")</f>
        <v/>
      </c>
    </row>
    <row r="11" spans="2:7"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IF((ISERROR((VLOOKUP(B11,Calculation!C$2:C$382,1,FALSE)))),"not entered","")</f>
        <v/>
      </c>
    </row>
    <row r="12" spans="2:7"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IF((ISERROR((VLOOKUP(B12,Calculation!C$2:C$382,1,FALSE)))),"not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IF((ISERROR((VLOOKUP(B13,Calculation!C$2:C$382,1,FALSE)))),"not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IF((ISERROR((VLOOKUP(B14,Calculation!C$2:C$382,1,FALSE)))),"not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IF((ISERROR((VLOOKUP(B15,Calculation!C$2:C$382,1,FALSE)))),"not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IF((ISERROR((VLOOKUP(B16,Calculation!C$2:C$382,1,FALSE)))),"not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IF((ISERROR((VLOOKUP(B17,Calculation!C$2:C$382,1,FALSE)))),"not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IF((ISERROR((VLOOKUP(B18,Calculation!C$2:C$382,1,FALSE)))),"not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IF((ISERROR((VLOOKUP(B36,Calculation!C$2:C$382,1,FALSE)))),"not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IF((ISERROR((VLOOKUP(B37,Calculation!C$2:C$382,1,FALSE)))),"not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IF((ISERROR((VLOOKUP(B59,Calculation!C$2:C$382,1,FALSE)))),"not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IF((ISERROR((VLOOKUP(B60,Calculation!C$2:C$382,1,FALSE)))),"not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IF((ISERROR((VLOOKUP(B61,Calculation!C$2:C$382,1,FALSE)))),"not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IF((ISERROR((VLOOKUP(B62,Calculation!C$2:C$382,1,FALSE)))),"not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IF((ISERROR((VLOOKUP(B63,Calculation!C$2:C$382,1,FALSE)))),"not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IF((ISERROR((VLOOKUP(B64,Calculation!C$2:C$382,1,FALSE)))),"not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IF((ISERROR((VLOOKUP(B65,Calculation!C$2:C$382,1,FALSE)))),"not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IF((ISERROR((VLOOKUP(B66,Calculation!C$2:C$382,1,FALSE)))),"not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IF((ISERROR((VLOOKUP(B67,Calculation!C$2:C$382,1,FALSE)))),"not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IF((ISERROR((VLOOKUP(B68,Calculation!C$2:C$382,1,FALSE)))),"not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IF((ISERROR((VLOOKUP(B69,Calculation!C$2:C$382,1,FALSE)))),"not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IF((ISERROR((VLOOKUP(B91,Calculation!C$2:C$382,1,FALSE)))),"not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IF((ISERROR((VLOOKUP(B92,Calculation!C$2:C$382,1,FALSE)))),"not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IF((ISERROR((VLOOKUP(B93,Calculation!C$2:C$382,1,FALSE)))),"not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IF((ISERROR((VLOOKUP(B94,Calculation!C$2:C$382,1,FALSE)))),"not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IF((ISERROR((VLOOKUP(B95,Calculation!C$2:C$382,1,FALSE)))),"not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IF((ISERROR((VLOOKUP(B96,Calculation!C$2:C$382,1,FALSE)))),"not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IF((ISERROR((VLOOKUP(B97,Calculation!C$2:C$382,1,FALSE)))),"not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IF((ISERROR((VLOOKUP(B98,Calculation!C$2:C$382,1,FALSE)))),"not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IF((ISERROR((VLOOKUP(B99,Calculation!C$2:C$382,1,FALSE)))),"not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IF((ISERROR((VLOOKUP(B100,Calculation!C$2:C$382,1,FALSE)))),"not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IF((ISERROR((VLOOKUP(B101,Calculation!C$2:C$382,1,FALSE)))),"not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IF((ISERROR((VLOOKUP(B123,Calculation!C$2:C$382,1,FALSE)))),"not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IF((ISERROR((VLOOKUP(B124,Calculation!C$2:C$382,1,FALSE)))),"not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IF((ISERROR((VLOOKUP(B125,Calculation!C$2:C$382,1,FALSE)))),"not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IF((ISERROR((VLOOKUP(B126,Calculation!C$2:C$382,1,FALSE)))),"not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IF((ISERROR((VLOOKUP(B127,Calculation!C$2:C$382,1,FALSE)))),"not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IF((ISERROR((VLOOKUP(B128,Calculation!C$2:C$382,1,FALSE)))),"not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IF((ISERROR((VLOOKUP(B129,Calculation!C$2:C$382,1,FALSE)))),"not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IF((ISERROR((VLOOKUP(B130,Calculation!C$2:C$382,1,FALSE)))),"not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IF((ISERROR((VLOOKUP(B131,Calculation!C$2:C$382,1,FALSE)))),"not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IF((ISERROR((VLOOKUP(B132,Calculation!C$2:C$382,1,FALSE)))),"not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IF((ISERROR((VLOOKUP(B133,Calculation!C$2:C$382,1,FALSE)))),"not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IF((ISERROR((VLOOKUP(B155,Calculation!C$2:C$382,1,FALSE)))),"not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IF((ISERROR((VLOOKUP(B156,Calculation!C$2:C$382,1,FALSE)))),"not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IF((ISERROR((VLOOKUP(B157,Calculation!C$2:C$382,1,FALSE)))),"not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IF((ISERROR((VLOOKUP(B158,Calculation!C$2:C$382,1,FALSE)))),"not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IF((ISERROR((VLOOKUP(B159,Calculation!C$2:C$382,1,FALSE)))),"not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IF((ISERROR((VLOOKUP(B160,Calculation!C$2:C$382,1,FALSE)))),"not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IF((ISERROR((VLOOKUP(B161,Calculation!C$2:C$382,1,FALSE)))),"not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IF((ISERROR((VLOOKUP(B162,Calculation!C$2:C$382,1,FALSE)))),"not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IF((ISERROR((VLOOKUP(B163,Calculation!C$2:C$382,1,FALSE)))),"not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IF((ISERROR((VLOOKUP(B164,Calculation!C$2:C$382,1,FALSE)))),"not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IF((ISERROR((VLOOKUP(B165,Calculation!C$2:C$382,1,FALSE)))),"not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IF((ISERROR((VLOOKUP(B187,Calculation!C$2:C$382,1,FALSE)))),"not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IF((ISERROR((VLOOKUP(B188,Calculation!C$2:C$382,1,FALSE)))),"not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IF((ISERROR((VLOOKUP(B189,Calculation!C$2:C$382,1,FALSE)))),"not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IF((ISERROR((VLOOKUP(B190,Calculation!C$2:C$382,1,FALSE)))),"not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IF((ISERROR((VLOOKUP(B191,Calculation!C$2:C$382,1,FALSE)))),"not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IF((ISERROR((VLOOKUP(B192,Calculation!C$2:C$382,1,FALSE)))),"not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IF((ISERROR((VLOOKUP(B193,Calculation!C$2:C$382,1,FALSE)))),"not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IF((ISERROR((VLOOKUP(B194,Calculation!C$2:C$382,1,FALSE)))),"not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IF((ISERROR((VLOOKUP(B195,Calculation!C$2:C$382,1,FALSE)))),"not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IF((ISERROR((VLOOKUP(B196,Calculation!C$2:C$382,1,FALSE)))),"not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IF((ISERROR((VLOOKUP(B197,Calculation!C$2:C$382,1,FALSE)))),"not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IF((ISERROR((VLOOKUP(B199,Calculation!C$2:C$382,1,FALSE)))),"not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IF((ISERROR((VLOOKUP(B200,Calculation!C$2:C$382,1,FALSE)))),"not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IF((ISERROR((VLOOKUP(B201,Calculation!C$2:C$382,1,FALSE)))),"not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IF((ISERROR((VLOOKUP(B202,Calculation!C$2:C$382,1,FALSE)))),"not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IF((ISERROR((VLOOKUP(B203,Calculation!C$2:C$382,1,FALSE)))),"not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6" priority="1" stopIfTrue="1" operator="equal">
      <formula>"x"</formula>
    </cfRule>
  </conditionalFormatting>
  <conditionalFormatting sqref="G4:G205">
    <cfRule type="cellIs" dxfId="5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106" divId="ebta league Tristar 3_2106" sourceType="range" sourceRef="A1:F8" destinationFile="C:\A TEER\Web\TEER League 08\Fritton T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opLeftCell="A34" workbookViewId="0">
      <selection activeCell="B47" sqref="B47"/>
    </sheetView>
  </sheetViews>
  <sheetFormatPr defaultRowHeight="12.75"/>
  <cols>
    <col min="1" max="1" width="5.28515625" style="3" customWidth="1"/>
    <col min="2" max="2" width="17.85546875" style="3" customWidth="1"/>
    <col min="3" max="3" width="16.28515625" customWidth="1"/>
    <col min="4" max="4" width="6.7109375" customWidth="1"/>
    <col min="5" max="5" width="7.140625" customWidth="1"/>
    <col min="6" max="6" width="7.42578125" bestFit="1" customWidth="1"/>
    <col min="7" max="7" width="1.7109375" customWidth="1"/>
    <col min="8" max="8" width="5.5703125" customWidth="1"/>
    <col min="9" max="9" width="16" bestFit="1" customWidth="1"/>
    <col min="10" max="10" width="18.5703125" customWidth="1"/>
    <col min="11" max="11" width="6.28515625" customWidth="1"/>
    <col min="12" max="12" width="6.85546875" customWidth="1"/>
    <col min="13" max="13" width="7.42578125" bestFit="1" customWidth="1"/>
  </cols>
  <sheetData>
    <row r="1" spans="1:13" s="41" customFormat="1" ht="18">
      <c r="B1" s="52" t="str">
        <f>Races!B1</f>
        <v>Triathlon England - Eastern Region League</v>
      </c>
    </row>
    <row r="2" spans="1:13" ht="17.25" customHeight="1">
      <c r="B2" s="52" t="str">
        <f>Races!B2</f>
        <v>Tristar 3</v>
      </c>
    </row>
    <row r="3" spans="1:13" ht="15.75" customHeight="1"/>
    <row r="4" spans="1:13" ht="12" customHeight="1">
      <c r="B4" s="3" t="s">
        <v>6</v>
      </c>
      <c r="C4" s="3" t="s">
        <v>66</v>
      </c>
    </row>
    <row r="5" spans="1:13" ht="12" customHeight="1">
      <c r="C5" s="3" t="s">
        <v>67</v>
      </c>
    </row>
    <row r="6" spans="1:13" ht="12" customHeight="1">
      <c r="B6" s="27"/>
      <c r="C6" s="8"/>
      <c r="D6" s="16"/>
      <c r="E6" s="16"/>
      <c r="F6" s="8"/>
      <c r="G6" s="8"/>
    </row>
    <row r="7" spans="1:13" ht="12" customHeight="1" thickBot="1"/>
    <row r="8" spans="1:13" ht="19.5" customHeight="1">
      <c r="A8" s="142" t="s">
        <v>114</v>
      </c>
      <c r="B8" s="143"/>
      <c r="C8" s="143"/>
      <c r="D8" s="9"/>
      <c r="E8" s="9"/>
      <c r="F8" s="10"/>
      <c r="H8" s="142" t="s">
        <v>115</v>
      </c>
      <c r="I8" s="143"/>
      <c r="J8" s="143"/>
      <c r="K8" s="143"/>
      <c r="L8" s="11"/>
      <c r="M8" s="12"/>
    </row>
    <row r="9" spans="1:13" ht="12" customHeight="1">
      <c r="A9" s="63"/>
      <c r="B9" s="64"/>
      <c r="D9" s="65" t="s">
        <v>12</v>
      </c>
      <c r="E9" s="66" t="s">
        <v>14</v>
      </c>
      <c r="F9" s="67"/>
      <c r="G9" s="16"/>
      <c r="H9" s="63"/>
      <c r="I9" s="64"/>
      <c r="J9" s="64"/>
      <c r="K9" s="65" t="s">
        <v>12</v>
      </c>
      <c r="L9" s="66" t="s">
        <v>14</v>
      </c>
      <c r="M9" s="23"/>
    </row>
    <row r="10" spans="1:13" ht="12" customHeight="1">
      <c r="A10" s="13" t="s">
        <v>3</v>
      </c>
      <c r="B10" s="14" t="s">
        <v>2</v>
      </c>
      <c r="C10" s="14" t="s">
        <v>23</v>
      </c>
      <c r="D10" s="14" t="s">
        <v>13</v>
      </c>
      <c r="E10" s="14" t="s">
        <v>13</v>
      </c>
      <c r="F10" s="15" t="s">
        <v>4</v>
      </c>
      <c r="H10" s="13" t="s">
        <v>3</v>
      </c>
      <c r="I10" s="14" t="s">
        <v>2</v>
      </c>
      <c r="J10" s="14" t="s">
        <v>23</v>
      </c>
      <c r="K10" s="14" t="s">
        <v>13</v>
      </c>
      <c r="L10" s="14" t="s">
        <v>13</v>
      </c>
      <c r="M10" s="15" t="s">
        <v>4</v>
      </c>
    </row>
    <row r="11" spans="1:13" ht="12" customHeight="1">
      <c r="A11" s="17">
        <v>1</v>
      </c>
      <c r="B11" s="18" t="str">
        <f>IF(F11="","",VLOOKUP(F11,Calculation!$B$3:$E$102,2,FALSE))</f>
        <v>Adam Tapley</v>
      </c>
      <c r="C11" s="18" t="str">
        <f>IF(F11="","",VLOOKUP(F11,Calculation!$B$3:$E$102,3,FALSE))</f>
        <v>CTC</v>
      </c>
      <c r="D11" s="18">
        <f>IF(F11="","",VLOOKUP(F11,Calculation!$B$3:$G$102,5,FALSE))</f>
        <v>11</v>
      </c>
      <c r="E11" s="18">
        <f>IF(F11="","",VLOOKUP(F11,Calculation!$B$3:$G$102,6,FALSE))</f>
        <v>5</v>
      </c>
      <c r="F11" s="19">
        <f>IF(LARGE(Calculation!$B$3:$B$102,A11)=0,"",LARGE(Calculation!$B$3:$B$102,A11))</f>
        <v>50000.000040000021</v>
      </c>
      <c r="H11" s="17">
        <v>1</v>
      </c>
      <c r="I11" s="18" t="str">
        <f>IF(M11="","",VLOOKUP(M11,Calculation!$B$104:$E$203,2,FALSE))</f>
        <v>Georgina Schwiening</v>
      </c>
      <c r="J11" s="18" t="str">
        <f>IF(M11="","",VLOOKUP(M11,Calculation!$B$104:$E$203,3,FALSE))</f>
        <v>CTC</v>
      </c>
      <c r="K11" s="18">
        <f>IF(M11="","",VLOOKUP(M11,Calculation!$B$104:$G$203,5,FALSE))</f>
        <v>9</v>
      </c>
      <c r="L11" s="18">
        <f>IF(M11="","",VLOOKUP(M11,Calculation!$B$104:$G$203,6,FALSE))</f>
        <v>5</v>
      </c>
      <c r="M11" s="19">
        <f>IF(LARGE(Calculation!$B$104:$B$203,H11)=0,"",LARGE(Calculation!$B$104:$B$203,H11))</f>
        <v>50000.00405000001</v>
      </c>
    </row>
    <row r="12" spans="1:13" ht="12" customHeight="1">
      <c r="A12" s="17">
        <v>2</v>
      </c>
      <c r="B12" s="18" t="str">
        <f>IF(F12="","",VLOOKUP(F12,Calculation!$B$3:$E$102,2,FALSE))</f>
        <v>Adam Edwards</v>
      </c>
      <c r="C12" s="18" t="str">
        <f>IF(F12="","",VLOOKUP(F12,Calculation!$B$3:$E$102,3,FALSE))</f>
        <v>TSE</v>
      </c>
      <c r="D12" s="18">
        <f>IF(F12="","",VLOOKUP(F12,Calculation!$B$3:$G$102,5,FALSE))</f>
        <v>11</v>
      </c>
      <c r="E12" s="18">
        <f>IF(F12="","",VLOOKUP(F12,Calculation!$B$3:$G$102,6,FALSE))</f>
        <v>5</v>
      </c>
      <c r="F12" s="19">
        <f>IF(LARGE(Calculation!$B$3:$B$102,A12)=0,"",LARGE(Calculation!$B$3:$B$102,A12))</f>
        <v>49864.146505528646</v>
      </c>
      <c r="H12" s="17">
        <v>2</v>
      </c>
      <c r="I12" s="18" t="str">
        <f>IF(M12="","",VLOOKUP(M12,Calculation!$B$104:$E$203,2,FALSE))</f>
        <v>Alice Sharpe</v>
      </c>
      <c r="J12" s="18" t="str">
        <f>IF(M12="","",VLOOKUP(M12,Calculation!$B$104:$E$203,3,FALSE))</f>
        <v>CTC</v>
      </c>
      <c r="K12" s="18">
        <f>IF(M12="","",VLOOKUP(M12,Calculation!$B$104:$G$203,5,FALSE))</f>
        <v>7</v>
      </c>
      <c r="L12" s="18">
        <f>IF(M12="","",VLOOKUP(M12,Calculation!$B$104:$G$203,6,FALSE))</f>
        <v>5</v>
      </c>
      <c r="M12" s="19">
        <f>IF(LARGE(Calculation!$B$104:$B$203,H12)=0,"",LARGE(Calculation!$B$104:$B$203,H12))</f>
        <v>48410.795339472861</v>
      </c>
    </row>
    <row r="13" spans="1:13" ht="12" customHeight="1">
      <c r="A13" s="17">
        <v>3</v>
      </c>
      <c r="B13" s="18" t="str">
        <f>IF(F13="","",VLOOKUP(F13,Calculation!$B$3:$E$102,2,FALSE))</f>
        <v>Connor Delaney</v>
      </c>
      <c r="C13" s="18" t="str">
        <f>IF(F13="","",VLOOKUP(F13,Calculation!$B$3:$E$102,3,FALSE))</f>
        <v>CTC</v>
      </c>
      <c r="D13" s="18">
        <f>IF(F13="","",VLOOKUP(F13,Calculation!$B$3:$G$102,5,FALSE))</f>
        <v>8</v>
      </c>
      <c r="E13" s="18">
        <f>IF(F13="","",VLOOKUP(F13,Calculation!$B$3:$G$102,6,FALSE))</f>
        <v>5</v>
      </c>
      <c r="F13" s="19">
        <f>IF(LARGE(Calculation!$B$3:$B$102,A13)=0,"",LARGE(Calculation!$B$3:$B$102,A13))</f>
        <v>48083.22781522209</v>
      </c>
      <c r="H13" s="17">
        <v>3</v>
      </c>
      <c r="I13" s="18" t="str">
        <f>IF(M13="","",VLOOKUP(M13,Calculation!$B$104:$E$203,2,FALSE))</f>
        <v>Alex McKibben</v>
      </c>
      <c r="J13" s="18" t="str">
        <f>IF(M13="","",VLOOKUP(M13,Calculation!$B$104:$E$203,3,FALSE))</f>
        <v>TAS</v>
      </c>
      <c r="K13" s="18">
        <f>IF(M13="","",VLOOKUP(M13,Calculation!$B$104:$G$203,5,FALSE))</f>
        <v>6</v>
      </c>
      <c r="L13" s="18">
        <f>IF(M13="","",VLOOKUP(M13,Calculation!$B$104:$G$203,6,FALSE))</f>
        <v>5</v>
      </c>
      <c r="M13" s="19">
        <f>IF(LARGE(Calculation!$B$104:$B$203,H13)=0,"",LARGE(Calculation!$B$104:$B$203,H13))</f>
        <v>47153.857121279696</v>
      </c>
    </row>
    <row r="14" spans="1:13" ht="12" customHeight="1">
      <c r="A14" s="17">
        <v>4</v>
      </c>
      <c r="B14" s="18" t="str">
        <f>IF(F14="","",VLOOKUP(F14,Calculation!$B$3:$E$102,2,FALSE))</f>
        <v>Josh Sambrook</v>
      </c>
      <c r="C14" s="18" t="str">
        <f>IF(F14="","",VLOOKUP(F14,Calculation!$B$3:$E$102,3,FALSE))</f>
        <v>CTC</v>
      </c>
      <c r="D14" s="18">
        <f>IF(F14="","",VLOOKUP(F14,Calculation!$B$3:$G$102,5,FALSE))</f>
        <v>6</v>
      </c>
      <c r="E14" s="18">
        <f>IF(F14="","",VLOOKUP(F14,Calculation!$B$3:$G$102,6,FALSE))</f>
        <v>5</v>
      </c>
      <c r="F14" s="19">
        <f>IF(LARGE(Calculation!$B$3:$B$102,A14)=0,"",LARGE(Calculation!$B$3:$B$102,A14))</f>
        <v>42052.047437943496</v>
      </c>
      <c r="H14" s="17">
        <v>4</v>
      </c>
      <c r="I14" s="18" t="str">
        <f>IF(M14="","",VLOOKUP(M14,Calculation!$B$104:$E$203,2,FALSE))</f>
        <v>Lauren Clipstone</v>
      </c>
      <c r="J14" s="18" t="str">
        <f>IF(M14="","",VLOOKUP(M14,Calculation!$B$104:$E$203,3,FALSE))</f>
        <v>ITC</v>
      </c>
      <c r="K14" s="18">
        <f>IF(M14="","",VLOOKUP(M14,Calculation!$B$104:$G$203,5,FALSE))</f>
        <v>6</v>
      </c>
      <c r="L14" s="18">
        <f>IF(M14="","",VLOOKUP(M14,Calculation!$B$104:$G$203,6,FALSE))</f>
        <v>5</v>
      </c>
      <c r="M14" s="19">
        <f>IF(LARGE(Calculation!$B$104:$B$203,H14)=0,"",LARGE(Calculation!$B$104:$B$203,H14))</f>
        <v>45913.111529941103</v>
      </c>
    </row>
    <row r="15" spans="1:13" ht="12" customHeight="1">
      <c r="A15" s="17">
        <v>5</v>
      </c>
      <c r="B15" s="18" t="str">
        <f>IF(F15="","",VLOOKUP(F15,Calculation!$B$3:$E$102,2,FALSE))</f>
        <v>Christopher Benjamin</v>
      </c>
      <c r="C15" s="18" t="str">
        <f>IF(F15="","",VLOOKUP(F15,Calculation!$B$3:$E$102,3,FALSE))</f>
        <v>DIS</v>
      </c>
      <c r="D15" s="18">
        <f>IF(F15="","",VLOOKUP(F15,Calculation!$B$3:$G$102,5,FALSE))</f>
        <v>5</v>
      </c>
      <c r="E15" s="18">
        <f>IF(F15="","",VLOOKUP(F15,Calculation!$B$3:$G$102,6,FALSE))</f>
        <v>5</v>
      </c>
      <c r="F15" s="19">
        <f>IF(LARGE(Calculation!$B$3:$B$102,A15)=0,"",LARGE(Calculation!$B$3:$B$102,A15))</f>
        <v>42003.33400974809</v>
      </c>
      <c r="H15" s="17">
        <v>5</v>
      </c>
      <c r="I15" s="18" t="str">
        <f>IF(M15="","",VLOOKUP(M15,Calculation!$B$104:$E$203,2,FALSE))</f>
        <v>Maria Smith</v>
      </c>
      <c r="J15" s="18" t="str">
        <f>IF(M15="","",VLOOKUP(M15,Calculation!$B$104:$E$203,3,FALSE))</f>
        <v>DIS</v>
      </c>
      <c r="K15" s="18">
        <f>IF(M15="","",VLOOKUP(M15,Calculation!$B$104:$G$203,5,FALSE))</f>
        <v>5</v>
      </c>
      <c r="L15" s="18">
        <f>IF(M15="","",VLOOKUP(M15,Calculation!$B$104:$G$203,6,FALSE))</f>
        <v>5</v>
      </c>
      <c r="M15" s="19">
        <f>IF(LARGE(Calculation!$B$104:$B$203,H15)=0,"",LARGE(Calculation!$B$104:$B$203,H15))</f>
        <v>42389.870768891131</v>
      </c>
    </row>
    <row r="16" spans="1:13" ht="12" customHeight="1">
      <c r="A16" s="17">
        <v>6</v>
      </c>
      <c r="B16" s="18" t="str">
        <f>IF(F16="","",VLOOKUP(F16,Calculation!$B$3:$E$102,2,FALSE))</f>
        <v>Jonathan Richardson</v>
      </c>
      <c r="C16" s="18" t="str">
        <f>IF(F16="","",VLOOKUP(F16,Calculation!$B$3:$E$102,3,FALSE))</f>
        <v>CTC</v>
      </c>
      <c r="D16" s="18">
        <f>IF(F16="","",VLOOKUP(F16,Calculation!$B$3:$G$102,5,FALSE))</f>
        <v>5</v>
      </c>
      <c r="E16" s="18">
        <f>IF(F16="","",VLOOKUP(F16,Calculation!$B$3:$G$102,6,FALSE))</f>
        <v>5</v>
      </c>
      <c r="F16" s="19">
        <f>IF(LARGE(Calculation!$B$3:$B$102,A16)=0,"",LARGE(Calculation!$B$3:$B$102,A16))</f>
        <v>41587.78270246194</v>
      </c>
      <c r="H16" s="17">
        <v>6</v>
      </c>
      <c r="I16" s="18" t="str">
        <f>IF(M16="","",VLOOKUP(M16,Calculation!$B$104:$E$203,2,FALSE))</f>
        <v>Sarah Eames</v>
      </c>
      <c r="J16" s="18" t="str">
        <f>IF(M16="","",VLOOKUP(M16,Calculation!$B$104:$E$203,3,FALSE))</f>
        <v>TFH</v>
      </c>
      <c r="K16" s="18">
        <f>IF(M16="","",VLOOKUP(M16,Calculation!$B$104:$G$203,5,FALSE))</f>
        <v>5</v>
      </c>
      <c r="L16" s="18">
        <f>IF(M16="","",VLOOKUP(M16,Calculation!$B$104:$G$203,6,FALSE))</f>
        <v>5</v>
      </c>
      <c r="M16" s="19">
        <f>IF(LARGE(Calculation!$B$104:$B$203,H16)=0,"",LARGE(Calculation!$B$104:$B$203,H16))</f>
        <v>42374.936054250036</v>
      </c>
    </row>
    <row r="17" spans="1:13" ht="12" customHeight="1">
      <c r="A17" s="17">
        <v>7</v>
      </c>
      <c r="B17" s="18" t="str">
        <f>IF(F17="","",VLOOKUP(F17,Calculation!$B$3:$E$102,2,FALSE))</f>
        <v>George Smith</v>
      </c>
      <c r="C17" s="18" t="str">
        <f>IF(F17="","",VLOOKUP(F17,Calculation!$B$3:$E$102,3,FALSE))</f>
        <v>EET</v>
      </c>
      <c r="D17" s="18">
        <f>IF(F17="","",VLOOKUP(F17,Calculation!$B$3:$G$102,5,FALSE))</f>
        <v>4</v>
      </c>
      <c r="E17" s="18">
        <f>IF(F17="","",VLOOKUP(F17,Calculation!$B$3:$G$102,6,FALSE))</f>
        <v>4</v>
      </c>
      <c r="F17" s="19">
        <f>IF(LARGE(Calculation!$B$3:$B$102,A17)=0,"",LARGE(Calculation!$B$3:$B$102,A17))</f>
        <v>38406.768868967018</v>
      </c>
      <c r="H17" s="17">
        <v>7</v>
      </c>
      <c r="I17" s="18" t="str">
        <f>IF(M17="","",VLOOKUP(M17,Calculation!$B$104:$E$203,2,FALSE))</f>
        <v>Ellie Jade Smith</v>
      </c>
      <c r="J17" s="18" t="str">
        <f>IF(M17="","",VLOOKUP(M17,Calculation!$B$104:$E$203,3,FALSE))</f>
        <v>EET</v>
      </c>
      <c r="K17" s="18">
        <f>IF(M17="","",VLOOKUP(M17,Calculation!$B$104:$G$203,5,FALSE))</f>
        <v>7</v>
      </c>
      <c r="L17" s="18">
        <f>IF(M17="","",VLOOKUP(M17,Calculation!$B$104:$G$203,6,FALSE))</f>
        <v>5</v>
      </c>
      <c r="M17" s="19">
        <f>IF(LARGE(Calculation!$B$104:$B$203,H17)=0,"",LARGE(Calculation!$B$104:$B$203,H17))</f>
        <v>42201.417478640004</v>
      </c>
    </row>
    <row r="18" spans="1:13" ht="12" customHeight="1">
      <c r="A18" s="17">
        <v>8</v>
      </c>
      <c r="B18" s="18" t="str">
        <f>IF(F18="","",VLOOKUP(F18,Calculation!$B$3:$E$102,2,FALSE))</f>
        <v>James Harper</v>
      </c>
      <c r="C18" s="18" t="str">
        <f>IF(F18="","",VLOOKUP(F18,Calculation!$B$3:$E$102,3,FALSE))</f>
        <v>TFH</v>
      </c>
      <c r="D18" s="18">
        <f>IF(F18="","",VLOOKUP(F18,Calculation!$B$3:$G$102,5,FALSE))</f>
        <v>4</v>
      </c>
      <c r="E18" s="18">
        <f>IF(F18="","",VLOOKUP(F18,Calculation!$B$3:$G$102,6,FALSE))</f>
        <v>4</v>
      </c>
      <c r="F18" s="19">
        <f>IF(LARGE(Calculation!$B$3:$B$102,A18)=0,"",LARGE(Calculation!$B$3:$B$102,A18))</f>
        <v>35225.409223689145</v>
      </c>
      <c r="H18" s="17">
        <v>8</v>
      </c>
      <c r="I18" s="18" t="str">
        <f>IF(M18="","",VLOOKUP(M18,Calculation!$B$104:$E$203,2,FALSE))</f>
        <v>Rachael Hopley</v>
      </c>
      <c r="J18" s="18" t="str">
        <f>IF(M18="","",VLOOKUP(M18,Calculation!$B$104:$E$203,3,FALSE))</f>
        <v>TAS</v>
      </c>
      <c r="K18" s="18">
        <f>IF(M18="","",VLOOKUP(M18,Calculation!$B$104:$G$203,5,FALSE))</f>
        <v>4</v>
      </c>
      <c r="L18" s="18">
        <f>IF(M18="","",VLOOKUP(M18,Calculation!$B$104:$G$203,6,FALSE))</f>
        <v>4</v>
      </c>
      <c r="M18" s="19">
        <f>IF(LARGE(Calculation!$B$104:$B$203,H18)=0,"",LARGE(Calculation!$B$104:$B$203,H18))</f>
        <v>30615.999910100607</v>
      </c>
    </row>
    <row r="19" spans="1:13" ht="12" customHeight="1">
      <c r="A19" s="17">
        <v>9</v>
      </c>
      <c r="B19" s="18" t="str">
        <f>IF(F19="","",VLOOKUP(F19,Calculation!$B$3:$E$102,2,FALSE))</f>
        <v>Matthew Kane</v>
      </c>
      <c r="C19" s="18" t="str">
        <f>IF(F19="","",VLOOKUP(F19,Calculation!$B$3:$E$102,3,FALSE))</f>
        <v>EET</v>
      </c>
      <c r="D19" s="18">
        <f>IF(F19="","",VLOOKUP(F19,Calculation!$B$3:$G$102,5,FALSE))</f>
        <v>4</v>
      </c>
      <c r="E19" s="18">
        <f>IF(F19="","",VLOOKUP(F19,Calculation!$B$3:$G$102,6,FALSE))</f>
        <v>4</v>
      </c>
      <c r="F19" s="19">
        <f>IF(LARGE(Calculation!$B$3:$B$102,A19)=0,"",LARGE(Calculation!$B$3:$B$102,A19))</f>
        <v>29451.762216880295</v>
      </c>
      <c r="H19" s="17">
        <v>9</v>
      </c>
      <c r="I19" s="18" t="str">
        <f>IF(M19="","",VLOOKUP(M19,Calculation!$B$104:$E$203,2,FALSE))</f>
        <v>Rebecca Lemon</v>
      </c>
      <c r="J19" s="18" t="str">
        <f>IF(M19="","",VLOOKUP(M19,Calculation!$B$104:$E$203,3,FALSE))</f>
        <v>TAS</v>
      </c>
      <c r="K19" s="18">
        <f>IF(M19="","",VLOOKUP(M19,Calculation!$B$104:$G$203,5,FALSE))</f>
        <v>5</v>
      </c>
      <c r="L19" s="18">
        <f>IF(M19="","",VLOOKUP(M19,Calculation!$B$104:$G$203,6,FALSE))</f>
        <v>4</v>
      </c>
      <c r="M19" s="19">
        <f>IF(LARGE(Calculation!$B$104:$B$203,H19)=0,"",LARGE(Calculation!$B$104:$B$203,H19))</f>
        <v>29484.04268342684</v>
      </c>
    </row>
    <row r="20" spans="1:13" ht="12" customHeight="1">
      <c r="A20" s="17">
        <v>10</v>
      </c>
      <c r="B20" s="18" t="str">
        <f>IF(F20="","",VLOOKUP(F20,Calculation!$B$3:$E$102,2,FALSE))</f>
        <v>Matthew Woodcock</v>
      </c>
      <c r="C20" s="18" t="str">
        <f>IF(F20="","",VLOOKUP(F20,Calculation!$B$3:$E$102,3,FALSE))</f>
        <v>EET</v>
      </c>
      <c r="D20" s="18">
        <f>IF(F20="","",VLOOKUP(F20,Calculation!$B$3:$G$102,5,FALSE))</f>
        <v>3</v>
      </c>
      <c r="E20" s="18">
        <f>IF(F20="","",VLOOKUP(F20,Calculation!$B$3:$G$102,6,FALSE))</f>
        <v>3</v>
      </c>
      <c r="F20" s="19">
        <f>IF(LARGE(Calculation!$B$3:$B$102,A20)=0,"",LARGE(Calculation!$B$3:$B$102,A20))</f>
        <v>25042.909774823602</v>
      </c>
      <c r="H20" s="17">
        <v>10</v>
      </c>
      <c r="I20" s="18" t="str">
        <f>IF(M20="","",VLOOKUP(M20,Calculation!$B$104:$E$203,2,FALSE))</f>
        <v>Lauren Broadbent</v>
      </c>
      <c r="J20" s="18" t="str">
        <f>IF(M20="","",VLOOKUP(M20,Calculation!$B$104:$E$203,3,FALSE))</f>
        <v>DIS</v>
      </c>
      <c r="K20" s="18">
        <f>IF(M20="","",VLOOKUP(M20,Calculation!$B$104:$G$203,5,FALSE))</f>
        <v>3</v>
      </c>
      <c r="L20" s="18">
        <f>IF(M20="","",VLOOKUP(M20,Calculation!$B$104:$G$203,6,FALSE))</f>
        <v>3</v>
      </c>
      <c r="M20" s="19">
        <f>IF(LARGE(Calculation!$B$104:$B$203,H20)=0,"",LARGE(Calculation!$B$104:$B$203,H20))</f>
        <v>23705.613207428323</v>
      </c>
    </row>
    <row r="21" spans="1:13" ht="12" customHeight="1">
      <c r="A21" s="17">
        <v>11</v>
      </c>
      <c r="B21" s="18" t="str">
        <f>IF(F21="","",VLOOKUP(F21,Calculation!$B$3:$E$102,2,FALSE))</f>
        <v>James Mills</v>
      </c>
      <c r="C21" s="18" t="str">
        <f>IF(F21="","",VLOOKUP(F21,Calculation!$B$3:$E$102,3,FALSE))</f>
        <v>CTC</v>
      </c>
      <c r="D21" s="18">
        <f>IF(F21="","",VLOOKUP(F21,Calculation!$B$3:$G$102,5,FALSE))</f>
        <v>3</v>
      </c>
      <c r="E21" s="18">
        <f>IF(F21="","",VLOOKUP(F21,Calculation!$B$3:$G$102,6,FALSE))</f>
        <v>3</v>
      </c>
      <c r="F21" s="19">
        <f>IF(LARGE(Calculation!$B$3:$B$102,A21)=0,"",LARGE(Calculation!$B$3:$B$102,A21))</f>
        <v>21690.473246302234</v>
      </c>
      <c r="H21" s="17">
        <v>11</v>
      </c>
      <c r="I21" s="18" t="str">
        <f>IF(M21="","",VLOOKUP(M21,Calculation!$B$104:$E$203,2,FALSE))</f>
        <v>Josephine Rourke</v>
      </c>
      <c r="J21" s="18" t="str">
        <f>IF(M21="","",VLOOKUP(M21,Calculation!$B$104:$E$203,3,FALSE))</f>
        <v>TSE</v>
      </c>
      <c r="K21" s="18">
        <f>IF(M21="","",VLOOKUP(M21,Calculation!$B$104:$G$203,5,FALSE))</f>
        <v>2</v>
      </c>
      <c r="L21" s="18">
        <f>IF(M21="","",VLOOKUP(M21,Calculation!$B$104:$G$203,6,FALSE))</f>
        <v>2</v>
      </c>
      <c r="M21" s="19">
        <f>IF(LARGE(Calculation!$B$104:$B$203,H21)=0,"",LARGE(Calculation!$B$104:$B$203,H21))</f>
        <v>16444.920849424641</v>
      </c>
    </row>
    <row r="22" spans="1:13" ht="12" customHeight="1">
      <c r="A22" s="17">
        <v>12</v>
      </c>
      <c r="B22" s="18" t="str">
        <f>IF(F22="","",VLOOKUP(F22,Calculation!$B$3:$E$102,2,FALSE))</f>
        <v>Harry Payne</v>
      </c>
      <c r="C22" s="18" t="str">
        <f>IF(F22="","",VLOOKUP(F22,Calculation!$B$3:$E$102,3,FALSE))</f>
        <v>EET</v>
      </c>
      <c r="D22" s="18">
        <f>IF(F22="","",VLOOKUP(F22,Calculation!$B$3:$G$102,5,FALSE))</f>
        <v>2</v>
      </c>
      <c r="E22" s="18">
        <f>IF(F22="","",VLOOKUP(F22,Calculation!$B$3:$G$102,6,FALSE))</f>
        <v>2</v>
      </c>
      <c r="F22" s="19">
        <f>IF(LARGE(Calculation!$B$3:$B$102,A22)=0,"",LARGE(Calculation!$B$3:$B$102,A22))</f>
        <v>18543.537673387236</v>
      </c>
      <c r="H22" s="17">
        <v>12</v>
      </c>
      <c r="I22" s="18" t="str">
        <f>IF(M22="","",VLOOKUP(M22,Calculation!$B$104:$E$203,2,FALSE))</f>
        <v>Charlotte Olsen</v>
      </c>
      <c r="J22" s="18" t="str">
        <f>IF(M22="","",VLOOKUP(M22,Calculation!$B$104:$E$203,3,FALSE))</f>
        <v>TSE</v>
      </c>
      <c r="K22" s="18">
        <f>IF(M22="","",VLOOKUP(M22,Calculation!$B$104:$G$203,5,FALSE))</f>
        <v>1</v>
      </c>
      <c r="L22" s="18">
        <f>IF(M22="","",VLOOKUP(M22,Calculation!$B$104:$G$203,6,FALSE))</f>
        <v>1</v>
      </c>
      <c r="M22" s="19">
        <f>IF(LARGE(Calculation!$B$104:$B$203,H22)=0,"",LARGE(Calculation!$B$104:$B$203,H22))</f>
        <v>9806.6340942541374</v>
      </c>
    </row>
    <row r="23" spans="1:13" ht="12" customHeight="1">
      <c r="A23" s="17">
        <v>13</v>
      </c>
      <c r="B23" s="18" t="str">
        <f>IF(F23="","",VLOOKUP(F23,Calculation!$B$3:$E$102,2,FALSE))</f>
        <v>Christopher Darling</v>
      </c>
      <c r="C23" s="18" t="str">
        <f>IF(F23="","",VLOOKUP(F23,Calculation!$B$3:$E$102,3,FALSE))</f>
        <v>CTC</v>
      </c>
      <c r="D23" s="18">
        <f>IF(F23="","",VLOOKUP(F23,Calculation!$B$3:$G$102,5,FALSE))</f>
        <v>2</v>
      </c>
      <c r="E23" s="18">
        <f>IF(F23="","",VLOOKUP(F23,Calculation!$B$3:$G$102,6,FALSE))</f>
        <v>2</v>
      </c>
      <c r="F23" s="19">
        <f>IF(LARGE(Calculation!$B$3:$B$102,A23)=0,"",LARGE(Calculation!$B$3:$B$102,A23))</f>
        <v>17518.454797767845</v>
      </c>
      <c r="H23" s="17">
        <v>13</v>
      </c>
      <c r="I23" s="18" t="str">
        <f>IF(M23="","",VLOOKUP(M23,Calculation!$B$104:$E$203,2,FALSE))</f>
        <v>Sophie Lankford</v>
      </c>
      <c r="J23" s="18" t="str">
        <f>IF(M23="","",VLOOKUP(M23,Calculation!$B$104:$E$203,3,FALSE))</f>
        <v>CTC</v>
      </c>
      <c r="K23" s="18">
        <f>IF(M23="","",VLOOKUP(M23,Calculation!$B$104:$G$203,5,FALSE))</f>
        <v>1</v>
      </c>
      <c r="L23" s="18">
        <f>IF(M23="","",VLOOKUP(M23,Calculation!$B$104:$G$203,6,FALSE))</f>
        <v>1</v>
      </c>
      <c r="M23" s="19">
        <f>IF(LARGE(Calculation!$B$104:$B$203,H23)=0,"",LARGE(Calculation!$B$104:$B$203,H23))</f>
        <v>9061.3594813553082</v>
      </c>
    </row>
    <row r="24" spans="1:13" ht="12" customHeight="1">
      <c r="A24" s="17">
        <v>14</v>
      </c>
      <c r="B24" s="18" t="str">
        <f>IF(F24="","",VLOOKUP(F24,Calculation!$B$3:$E$102,2,FALSE))</f>
        <v>Joshua Hannan</v>
      </c>
      <c r="C24" s="18" t="str">
        <f>IF(F24="","",VLOOKUP(F24,Calculation!$B$3:$E$102,3,FALSE))</f>
        <v>TAS</v>
      </c>
      <c r="D24" s="18">
        <f>IF(F24="","",VLOOKUP(F24,Calculation!$B$3:$G$102,5,FALSE))</f>
        <v>2</v>
      </c>
      <c r="E24" s="18">
        <f>IF(F24="","",VLOOKUP(F24,Calculation!$B$3:$G$102,6,FALSE))</f>
        <v>2</v>
      </c>
      <c r="F24" s="19">
        <f>IF(LARGE(Calculation!$B$3:$B$102,A24)=0,"",LARGE(Calculation!$B$3:$B$102,A24))</f>
        <v>17287.562450372079</v>
      </c>
      <c r="H24" s="17">
        <v>14</v>
      </c>
      <c r="I24" s="18" t="str">
        <f>IF(M24="","",VLOOKUP(M24,Calculation!$B$104:$E$203,2,FALSE))</f>
        <v>Alexandra Rose</v>
      </c>
      <c r="J24" s="18" t="str">
        <f>IF(M24="","",VLOOKUP(M24,Calculation!$B$104:$E$203,3,FALSE))</f>
        <v>TSE</v>
      </c>
      <c r="K24" s="18">
        <f>IF(M24="","",VLOOKUP(M24,Calculation!$B$104:$G$203,5,FALSE))</f>
        <v>1</v>
      </c>
      <c r="L24" s="18">
        <f>IF(M24="","",VLOOKUP(M24,Calculation!$B$104:$G$203,6,FALSE))</f>
        <v>1</v>
      </c>
      <c r="M24" s="19">
        <f>IF(LARGE(Calculation!$B$104:$B$203,H24)=0,"",LARGE(Calculation!$B$104:$B$203,H24))</f>
        <v>8865.9835014433011</v>
      </c>
    </row>
    <row r="25" spans="1:13" ht="12" customHeight="1">
      <c r="A25" s="17">
        <v>15</v>
      </c>
      <c r="B25" s="18" t="str">
        <f>IF(F25="","",VLOOKUP(F25,Calculation!$B$3:$E$102,2,FALSE))</f>
        <v>Carlo Palazzi</v>
      </c>
      <c r="C25" s="18" t="str">
        <f>IF(F25="","",VLOOKUP(F25,Calculation!$B$3:$E$102,3,FALSE))</f>
        <v>TAS</v>
      </c>
      <c r="D25" s="18">
        <f>IF(F25="","",VLOOKUP(F25,Calculation!$B$3:$G$102,5,FALSE))</f>
        <v>2</v>
      </c>
      <c r="E25" s="18">
        <f>IF(F25="","",VLOOKUP(F25,Calculation!$B$3:$G$102,6,FALSE))</f>
        <v>2</v>
      </c>
      <c r="F25" s="19">
        <f>IF(LARGE(Calculation!$B$3:$B$102,A25)=0,"",LARGE(Calculation!$B$3:$B$102,A25))</f>
        <v>17124.167275044922</v>
      </c>
      <c r="H25" s="17">
        <v>15</v>
      </c>
      <c r="I25" s="18" t="str">
        <f>IF(M25="","",VLOOKUP(M25,Calculation!$B$104:$E$203,2,FALSE))</f>
        <v>Ellie Fairfoot</v>
      </c>
      <c r="J25" s="18" t="str">
        <f>IF(M25="","",VLOOKUP(M25,Calculation!$B$104:$E$203,3,FALSE))</f>
        <v>TAC</v>
      </c>
      <c r="K25" s="18">
        <f>IF(M25="","",VLOOKUP(M25,Calculation!$B$104:$G$203,5,FALSE))</f>
        <v>1</v>
      </c>
      <c r="L25" s="18">
        <f>IF(M25="","",VLOOKUP(M25,Calculation!$B$104:$G$203,6,FALSE))</f>
        <v>1</v>
      </c>
      <c r="M25" s="19">
        <f>IF(LARGE(Calculation!$B$104:$B$203,H25)=0,"",LARGE(Calculation!$B$104:$B$203,H25))</f>
        <v>8574.3632443589722</v>
      </c>
    </row>
    <row r="26" spans="1:13" ht="12" customHeight="1">
      <c r="A26" s="17">
        <v>16</v>
      </c>
      <c r="B26" s="18" t="str">
        <f>IF(F26="","",VLOOKUP(F26,Calculation!$B$3:$E$102,2,FALSE))</f>
        <v>Alex Browne</v>
      </c>
      <c r="C26" s="18" t="str">
        <f>IF(F26="","",VLOOKUP(F26,Calculation!$B$3:$E$102,3,FALSE))</f>
        <v>EET</v>
      </c>
      <c r="D26" s="18">
        <f>IF(F26="","",VLOOKUP(F26,Calculation!$B$3:$G$102,5,FALSE))</f>
        <v>2</v>
      </c>
      <c r="E26" s="18">
        <f>IF(F26="","",VLOOKUP(F26,Calculation!$B$3:$G$102,6,FALSE))</f>
        <v>2</v>
      </c>
      <c r="F26" s="19">
        <f>IF(LARGE(Calculation!$B$3:$B$102,A26)=0,"",LARGE(Calculation!$B$3:$B$102,A26))</f>
        <v>15640.558068968558</v>
      </c>
      <c r="H26" s="17">
        <v>16</v>
      </c>
      <c r="I26" s="18" t="str">
        <f>IF(M26="","",VLOOKUP(M26,Calculation!$B$104:$E$203,2,FALSE))</f>
        <v>Hattie Algar</v>
      </c>
      <c r="J26" s="18" t="str">
        <f>IF(M26="","",VLOOKUP(M26,Calculation!$B$104:$E$203,3,FALSE))</f>
        <v>CTC</v>
      </c>
      <c r="K26" s="18">
        <f>IF(M26="","",VLOOKUP(M26,Calculation!$B$104:$G$203,5,FALSE))</f>
        <v>1</v>
      </c>
      <c r="L26" s="18">
        <f>IF(M26="","",VLOOKUP(M26,Calculation!$B$104:$G$203,6,FALSE))</f>
        <v>1</v>
      </c>
      <c r="M26" s="19">
        <f>IF(LARGE(Calculation!$B$104:$B$203,H26)=0,"",LARGE(Calculation!$B$104:$B$203,H26))</f>
        <v>8497.2132926191443</v>
      </c>
    </row>
    <row r="27" spans="1:13" ht="12" customHeight="1">
      <c r="A27" s="17">
        <v>17</v>
      </c>
      <c r="B27" s="18" t="str">
        <f>IF(F27="","",VLOOKUP(F27,Calculation!$B$3:$E$102,2,FALSE))</f>
        <v>Luke Barber</v>
      </c>
      <c r="C27" s="18" t="str">
        <f>IF(F27="","",VLOOKUP(F27,Calculation!$B$3:$E$102,3,FALSE))</f>
        <v>TFH</v>
      </c>
      <c r="D27" s="18">
        <f>IF(F27="","",VLOOKUP(F27,Calculation!$B$3:$G$102,5,FALSE))</f>
        <v>1</v>
      </c>
      <c r="E27" s="18">
        <f>IF(F27="","",VLOOKUP(F27,Calculation!$B$3:$G$102,6,FALSE))</f>
        <v>1</v>
      </c>
      <c r="F27" s="19">
        <f>IF(LARGE(Calculation!$B$3:$B$102,A27)=0,"",LARGE(Calculation!$B$3:$B$102,A27))</f>
        <v>9799.5548157015437</v>
      </c>
      <c r="H27" s="17">
        <v>17</v>
      </c>
      <c r="I27" s="18" t="str">
        <f>IF(M27="","",VLOOKUP(M27,Calculation!$B$104:$E$203,2,FALSE))</f>
        <v>Jessica Stewart</v>
      </c>
      <c r="J27" s="18" t="str">
        <f>IF(M27="","",VLOOKUP(M27,Calculation!$B$104:$E$203,3,FALSE))</f>
        <v>CTC</v>
      </c>
      <c r="K27" s="18">
        <f>IF(M27="","",VLOOKUP(M27,Calculation!$B$104:$G$203,5,FALSE))</f>
        <v>1</v>
      </c>
      <c r="L27" s="18">
        <f>IF(M27="","",VLOOKUP(M27,Calculation!$B$104:$G$203,6,FALSE))</f>
        <v>1</v>
      </c>
      <c r="M27" s="19">
        <f>IF(LARGE(Calculation!$B$104:$B$203,H27)=0,"",LARGE(Calculation!$B$104:$B$203,H27))</f>
        <v>7794.4114469476199</v>
      </c>
    </row>
    <row r="28" spans="1:13" ht="12" customHeight="1">
      <c r="A28" s="17">
        <v>18</v>
      </c>
      <c r="B28" s="18" t="str">
        <f>IF(F28="","",VLOOKUP(F28,Calculation!$B$3:$E$102,2,FALSE))</f>
        <v>Reece Ballett</v>
      </c>
      <c r="C28" s="18" t="str">
        <f>IF(F28="","",VLOOKUP(F28,Calculation!$B$3:$E$102,3,FALSE))</f>
        <v>TSE</v>
      </c>
      <c r="D28" s="18">
        <f>IF(F28="","",VLOOKUP(F28,Calculation!$B$3:$G$102,5,FALSE))</f>
        <v>1</v>
      </c>
      <c r="E28" s="18">
        <f>IF(F28="","",VLOOKUP(F28,Calculation!$B$3:$G$102,6,FALSE))</f>
        <v>1</v>
      </c>
      <c r="F28" s="19">
        <f>IF(LARGE(Calculation!$B$3:$B$102,A28)=0,"",LARGE(Calculation!$B$3:$B$102,A28))</f>
        <v>9610.6785917018933</v>
      </c>
      <c r="H28" s="17">
        <v>18</v>
      </c>
      <c r="I28" s="18" t="str">
        <f>IF(M28="","",VLOOKUP(M28,Calculation!$B$104:$E$203,2,FALSE))</f>
        <v>Charlotte Olson</v>
      </c>
      <c r="J28" s="18" t="str">
        <f>IF(M28="","",VLOOKUP(M28,Calculation!$B$104:$E$203,3,FALSE))</f>
        <v>TSE</v>
      </c>
      <c r="K28" s="18">
        <f>IF(M28="","",VLOOKUP(M28,Calculation!$B$104:$G$203,5,FALSE))</f>
        <v>1</v>
      </c>
      <c r="L28" s="18">
        <f>IF(M28="","",VLOOKUP(M28,Calculation!$B$104:$G$203,6,FALSE))</f>
        <v>1</v>
      </c>
      <c r="M28" s="19">
        <f>IF(LARGE(Calculation!$B$104:$B$203,H28)=0,"",LARGE(Calculation!$B$104:$B$203,H28))</f>
        <v>7664.3190204567345</v>
      </c>
    </row>
    <row r="29" spans="1:13" ht="12" customHeight="1">
      <c r="A29" s="17">
        <v>19</v>
      </c>
      <c r="B29" s="18" t="str">
        <f>IF(F29="","",VLOOKUP(F29,Calculation!$B$3:$E$102,2,FALSE))</f>
        <v>Adam Yorwerth</v>
      </c>
      <c r="C29" s="18" t="str">
        <f>IF(F29="","",VLOOKUP(F29,Calculation!$B$3:$E$102,3,FALSE))</f>
        <v>TFH</v>
      </c>
      <c r="D29" s="18">
        <f>IF(F29="","",VLOOKUP(F29,Calculation!$B$3:$G$102,5,FALSE))</f>
        <v>1</v>
      </c>
      <c r="E29" s="18">
        <f>IF(F29="","",VLOOKUP(F29,Calculation!$B$3:$G$102,6,FALSE))</f>
        <v>1</v>
      </c>
      <c r="F29" s="19">
        <f>IF(LARGE(Calculation!$B$3:$B$102,A29)=0,"",LARGE(Calculation!$B$3:$B$102,A29))</f>
        <v>8961.303742321792</v>
      </c>
      <c r="H29" s="17">
        <v>19</v>
      </c>
      <c r="I29" s="18" t="str">
        <f>IF(M29="","",VLOOKUP(M29,Calculation!$B$104:$E$203,2,FALSE))</f>
        <v>Paige Slade</v>
      </c>
      <c r="J29" s="18" t="str">
        <f>IF(M29="","",VLOOKUP(M29,Calculation!$B$104:$E$203,3,FALSE))</f>
        <v>CTC</v>
      </c>
      <c r="K29" s="18">
        <f>IF(M29="","",VLOOKUP(M29,Calculation!$B$104:$G$203,5,FALSE))</f>
        <v>1</v>
      </c>
      <c r="L29" s="18">
        <f>IF(M29="","",VLOOKUP(M29,Calculation!$B$104:$G$203,6,FALSE))</f>
        <v>1</v>
      </c>
      <c r="M29" s="19">
        <f>IF(LARGE(Calculation!$B$104:$B$203,H29)=0,"",LARGE(Calculation!$B$104:$B$203,H29))</f>
        <v>7519.0011804863234</v>
      </c>
    </row>
    <row r="30" spans="1:13" ht="12" customHeight="1">
      <c r="A30" s="17">
        <v>20</v>
      </c>
      <c r="B30" s="18" t="str">
        <f>IF(F30="","",VLOOKUP(F30,Calculation!$B$3:$E$102,2,FALSE))</f>
        <v>Jens Van Der Brande</v>
      </c>
      <c r="C30" s="18" t="str">
        <f>IF(F30="","",VLOOKUP(F30,Calculation!$B$3:$E$102,3,FALSE))</f>
        <v>tsE</v>
      </c>
      <c r="D30" s="18">
        <f>IF(F30="","",VLOOKUP(F30,Calculation!$B$3:$G$102,5,FALSE))</f>
        <v>1</v>
      </c>
      <c r="E30" s="18">
        <f>IF(F30="","",VLOOKUP(F30,Calculation!$B$3:$G$102,6,FALSE))</f>
        <v>1</v>
      </c>
      <c r="F30" s="19">
        <f>IF(LARGE(Calculation!$B$3:$B$102,A30)=0,"",LARGE(Calculation!$B$3:$B$102,A30))</f>
        <v>8873.7204565187767</v>
      </c>
      <c r="H30" s="17">
        <v>20</v>
      </c>
      <c r="I30" s="18" t="str">
        <f>IF(M30="","",VLOOKUP(M30,Calculation!$B$104:$E$203,2,FALSE))</f>
        <v>Rachel Steddon</v>
      </c>
      <c r="J30" s="18" t="str">
        <f>IF(M30="","",VLOOKUP(M30,Calculation!$B$104:$E$203,3,FALSE))</f>
        <v>EET</v>
      </c>
      <c r="K30" s="18">
        <f>IF(M30="","",VLOOKUP(M30,Calculation!$B$104:$G$203,5,FALSE))</f>
        <v>1</v>
      </c>
      <c r="L30" s="18">
        <f>IF(M30="","",VLOOKUP(M30,Calculation!$B$104:$G$203,6,FALSE))</f>
        <v>1</v>
      </c>
      <c r="M30" s="19">
        <f>IF(LARGE(Calculation!$B$104:$B$203,H30)=0,"",LARGE(Calculation!$B$104:$B$203,H30))</f>
        <v>6964.2069464202687</v>
      </c>
    </row>
    <row r="31" spans="1:13" ht="12" customHeight="1">
      <c r="A31" s="17">
        <v>21</v>
      </c>
      <c r="B31" s="18" t="str">
        <f>IF(F31="","",VLOOKUP(F31,Calculation!$B$3:$E$102,2,FALSE))</f>
        <v>Zuhair Crossley</v>
      </c>
      <c r="C31" s="18" t="str">
        <f>IF(F31="","",VLOOKUP(F31,Calculation!$B$3:$E$102,3,FALSE))</f>
        <v>CTC</v>
      </c>
      <c r="D31" s="18">
        <f>IF(F31="","",VLOOKUP(F31,Calculation!$B$3:$G$102,5,FALSE))</f>
        <v>1</v>
      </c>
      <c r="E31" s="18">
        <f>IF(F31="","",VLOOKUP(F31,Calculation!$B$3:$G$102,6,FALSE))</f>
        <v>1</v>
      </c>
      <c r="F31" s="19">
        <f>IF(LARGE(Calculation!$B$3:$B$102,A31)=0,"",LARGE(Calculation!$B$3:$B$102,A31))</f>
        <v>8802.1085594106335</v>
      </c>
      <c r="H31" s="17">
        <v>21</v>
      </c>
      <c r="I31" s="18" t="str">
        <f>IF(M31="","",VLOOKUP(M31,Calculation!$B$104:$E$203,2,FALSE))</f>
        <v>Katherine Butler</v>
      </c>
      <c r="J31" s="18" t="str">
        <f>IF(M31="","",VLOOKUP(M31,Calculation!$B$104:$E$203,3,FALSE))</f>
        <v>TFH</v>
      </c>
      <c r="K31" s="18">
        <f>IF(M31="","",VLOOKUP(M31,Calculation!$B$104:$G$203,5,FALSE))</f>
        <v>1</v>
      </c>
      <c r="L31" s="18">
        <f>IF(M31="","",VLOOKUP(M31,Calculation!$B$104:$G$203,6,FALSE))</f>
        <v>1</v>
      </c>
      <c r="M31" s="19">
        <f>IF(LARGE(Calculation!$B$104:$B$203,H31)=0,"",LARGE(Calculation!$B$104:$B$203,H31))</f>
        <v>6958.5062542914975</v>
      </c>
    </row>
    <row r="32" spans="1:13" ht="12" customHeight="1">
      <c r="A32" s="17">
        <v>22</v>
      </c>
      <c r="B32" s="18" t="str">
        <f>IF(F32="","",VLOOKUP(F32,Calculation!$B$3:$E$102,2,FALSE))</f>
        <v>Rob Frith</v>
      </c>
      <c r="C32" s="18" t="str">
        <f>IF(F32="","",VLOOKUP(F32,Calculation!$B$3:$E$102,3,FALSE))</f>
        <v>TVR</v>
      </c>
      <c r="D32" s="18">
        <f>IF(F32="","",VLOOKUP(F32,Calculation!$B$3:$G$102,5,FALSE))</f>
        <v>1</v>
      </c>
      <c r="E32" s="18">
        <f>IF(F32="","",VLOOKUP(F32,Calculation!$B$3:$G$102,6,FALSE))</f>
        <v>1</v>
      </c>
      <c r="F32" s="19">
        <f>IF(LARGE(Calculation!$B$3:$B$102,A32)=0,"",LARGE(Calculation!$B$3:$B$102,A32))</f>
        <v>8744.9393712549954</v>
      </c>
      <c r="H32" s="17">
        <v>22</v>
      </c>
      <c r="I32" s="18" t="str">
        <f>IF(M32="","",VLOOKUP(M32,Calculation!$B$104:$E$203,2,FALSE))</f>
        <v>Lauren Dee</v>
      </c>
      <c r="J32" s="18" t="str">
        <f>IF(M32="","",VLOOKUP(M32,Calculation!$B$104:$E$203,3,FALSE))</f>
        <v>TFH</v>
      </c>
      <c r="K32" s="18">
        <f>IF(M32="","",VLOOKUP(M32,Calculation!$B$104:$G$203,5,FALSE))</f>
        <v>1</v>
      </c>
      <c r="L32" s="18">
        <f>IF(M32="","",VLOOKUP(M32,Calculation!$B$104:$G$203,6,FALSE))</f>
        <v>1</v>
      </c>
      <c r="M32" s="19">
        <f>IF(LARGE(Calculation!$B$104:$B$203,H32)=0,"",LARGE(Calculation!$B$104:$B$203,H32))</f>
        <v>6790.1276967901249</v>
      </c>
    </row>
    <row r="33" spans="1:13" ht="12" customHeight="1">
      <c r="A33" s="17">
        <v>23</v>
      </c>
      <c r="B33" s="18" t="str">
        <f>IF(F33="","",VLOOKUP(F33,Calculation!$B$3:$E$102,2,FALSE))</f>
        <v>Joseph Shean</v>
      </c>
      <c r="C33" s="18" t="str">
        <f>IF(F33="","",VLOOKUP(F33,Calculation!$B$3:$E$102,3,FALSE))</f>
        <v>EET</v>
      </c>
      <c r="D33" s="18">
        <f>IF(F33="","",VLOOKUP(F33,Calculation!$B$3:$G$102,5,FALSE))</f>
        <v>2</v>
      </c>
      <c r="E33" s="18">
        <f>IF(F33="","",VLOOKUP(F33,Calculation!$B$3:$G$102,6,FALSE))</f>
        <v>2</v>
      </c>
      <c r="F33" s="19">
        <f>IF(LARGE(Calculation!$B$3:$B$102,A33)=0,"",LARGE(Calculation!$B$3:$B$102,A33))</f>
        <v>8728.9551423975645</v>
      </c>
      <c r="H33" s="17">
        <v>23</v>
      </c>
      <c r="I33" s="18" t="str">
        <f>IF(M33="","",VLOOKUP(M33,Calculation!$B$104:$E$203,2,FALSE))</f>
        <v>Clarissa Davis</v>
      </c>
      <c r="J33" s="18" t="str">
        <f>IF(M33="","",VLOOKUP(M33,Calculation!$B$104:$E$203,3,FALSE))</f>
        <v>TAC</v>
      </c>
      <c r="K33" s="18">
        <f>IF(M33="","",VLOOKUP(M33,Calculation!$B$104:$G$203,5,FALSE))</f>
        <v>1</v>
      </c>
      <c r="L33" s="18">
        <f>IF(M33="","",VLOOKUP(M33,Calculation!$B$104:$G$203,6,FALSE))</f>
        <v>1</v>
      </c>
      <c r="M33" s="19">
        <f>IF(LARGE(Calculation!$B$104:$B$203,H33)=0,"",LARGE(Calculation!$B$104:$B$203,H33))</f>
        <v>6639.4758194716387</v>
      </c>
    </row>
    <row r="34" spans="1:13" ht="12" customHeight="1">
      <c r="A34" s="17">
        <v>24</v>
      </c>
      <c r="B34" s="18" t="str">
        <f>IF(F34="","",VLOOKUP(F34,Calculation!$B$3:$E$102,2,FALSE))</f>
        <v>Jens Van Den Brande</v>
      </c>
      <c r="C34" s="18" t="str">
        <f>IF(F34="","",VLOOKUP(F34,Calculation!$B$3:$E$102,3,FALSE))</f>
        <v>TSE</v>
      </c>
      <c r="D34" s="18">
        <f>IF(F34="","",VLOOKUP(F34,Calculation!$B$3:$G$102,5,FALSE))</f>
        <v>1</v>
      </c>
      <c r="E34" s="18">
        <f>IF(F34="","",VLOOKUP(F34,Calculation!$B$3:$G$102,6,FALSE))</f>
        <v>1</v>
      </c>
      <c r="F34" s="19">
        <f>IF(LARGE(Calculation!$B$3:$B$102,A34)=0,"",LARGE(Calculation!$B$3:$B$102,A34))</f>
        <v>8553.7191982644363</v>
      </c>
      <c r="H34" s="17">
        <v>24</v>
      </c>
      <c r="I34" s="18">
        <f>IF(M34="","",VLOOKUP(M34,Calculation!$B$104:$E$203,2,FALSE))</f>
        <v>0</v>
      </c>
      <c r="J34" s="18">
        <f>IF(M34="","",VLOOKUP(M34,Calculation!$B$104:$E$203,3,FALSE))</f>
        <v>0</v>
      </c>
      <c r="K34" s="18">
        <f>IF(M34="","",VLOOKUP(M34,Calculation!$B$104:$G$203,5,FALSE))</f>
        <v>0</v>
      </c>
      <c r="L34" s="18">
        <f>IF(M34="","",VLOOKUP(M34,Calculation!$B$104:$G$203,6,FALSE))</f>
        <v>0</v>
      </c>
      <c r="M34" s="19">
        <f>IF(LARGE(Calculation!$B$104:$B$203,H34)=0,"",LARGE(Calculation!$B$104:$B$203,H34))</f>
        <v>5.0400000000000002E-3</v>
      </c>
    </row>
    <row r="35" spans="1:13" ht="12" customHeight="1">
      <c r="A35" s="17">
        <v>25</v>
      </c>
      <c r="B35" s="18" t="str">
        <f>IF(F35="","",VLOOKUP(F35,Calculation!$B$3:$E$102,2,FALSE))</f>
        <v>Benjamin Snaith</v>
      </c>
      <c r="C35" s="18" t="str">
        <f>IF(F35="","",VLOOKUP(F35,Calculation!$B$3:$E$102,3,FALSE))</f>
        <v>CTC</v>
      </c>
      <c r="D35" s="18">
        <f>IF(F35="","",VLOOKUP(F35,Calculation!$B$3:$G$102,5,FALSE))</f>
        <v>1</v>
      </c>
      <c r="E35" s="18">
        <f>IF(F35="","",VLOOKUP(F35,Calculation!$B$3:$G$102,6,FALSE))</f>
        <v>1</v>
      </c>
      <c r="F35" s="19">
        <f>IF(LARGE(Calculation!$B$3:$B$102,A35)=0,"",LARGE(Calculation!$B$3:$B$102,A35))</f>
        <v>8453.7508652416036</v>
      </c>
      <c r="H35" s="17">
        <v>25</v>
      </c>
      <c r="I35" s="18">
        <f>IF(M35="","",VLOOKUP(M35,Calculation!$B$104:$E$203,2,FALSE))</f>
        <v>0</v>
      </c>
      <c r="J35" s="18">
        <f>IF(M35="","",VLOOKUP(M35,Calculation!$B$104:$E$203,3,FALSE))</f>
        <v>0</v>
      </c>
      <c r="K35" s="18">
        <f>IF(M35="","",VLOOKUP(M35,Calculation!$B$104:$G$203,5,FALSE))</f>
        <v>0</v>
      </c>
      <c r="L35" s="18">
        <f>IF(M35="","",VLOOKUP(M35,Calculation!$B$104:$G$203,6,FALSE))</f>
        <v>0</v>
      </c>
      <c r="M35" s="19">
        <f>IF(LARGE(Calculation!$B$104:$B$203,H35)=0,"",LARGE(Calculation!$B$104:$B$203,H35))</f>
        <v>5.0299999999999997E-3</v>
      </c>
    </row>
    <row r="36" spans="1:13" ht="12" customHeight="1">
      <c r="A36" s="17">
        <v>26</v>
      </c>
      <c r="B36" s="18" t="str">
        <f>IF(F36="","",VLOOKUP(F36,Calculation!$B$3:$E$102,2,FALSE))</f>
        <v>James Ives</v>
      </c>
      <c r="C36" s="18" t="str">
        <f>IF(F36="","",VLOOKUP(F36,Calculation!$B$3:$E$102,3,FALSE))</f>
        <v>CTC</v>
      </c>
      <c r="D36" s="18">
        <f>IF(F36="","",VLOOKUP(F36,Calculation!$B$3:$G$102,5,FALSE))</f>
        <v>1</v>
      </c>
      <c r="E36" s="18">
        <f>IF(F36="","",VLOOKUP(F36,Calculation!$B$3:$G$102,6,FALSE))</f>
        <v>1</v>
      </c>
      <c r="F36" s="19">
        <f>IF(LARGE(Calculation!$B$3:$B$102,A36)=0,"",LARGE(Calculation!$B$3:$B$102,A36))</f>
        <v>8361.4022116977703</v>
      </c>
      <c r="H36" s="17">
        <v>26</v>
      </c>
      <c r="I36" s="18">
        <f>IF(M36="","",VLOOKUP(M36,Calculation!$B$104:$E$203,2,FALSE))</f>
        <v>0</v>
      </c>
      <c r="J36" s="18">
        <f>IF(M36="","",VLOOKUP(M36,Calculation!$B$104:$E$203,3,FALSE))</f>
        <v>0</v>
      </c>
      <c r="K36" s="18">
        <f>IF(M36="","",VLOOKUP(M36,Calculation!$B$104:$G$203,5,FALSE))</f>
        <v>0</v>
      </c>
      <c r="L36" s="18">
        <f>IF(M36="","",VLOOKUP(M36,Calculation!$B$104:$G$203,6,FALSE))</f>
        <v>0</v>
      </c>
      <c r="M36" s="19">
        <f>IF(LARGE(Calculation!$B$104:$B$203,H36)=0,"",LARGE(Calculation!$B$104:$B$203,H36))</f>
        <v>5.0200000000000002E-3</v>
      </c>
    </row>
    <row r="37" spans="1:13" ht="12" customHeight="1">
      <c r="A37" s="17">
        <v>27</v>
      </c>
      <c r="B37" s="18" t="str">
        <f>IF(F37="","",VLOOKUP(F37,Calculation!$B$3:$E$102,2,FALSE))</f>
        <v>Adam Macleod</v>
      </c>
      <c r="C37" s="18" t="str">
        <f>IF(F37="","",VLOOKUP(F37,Calculation!$B$3:$E$102,3,FALSE))</f>
        <v>EET</v>
      </c>
      <c r="D37" s="18">
        <f>IF(F37="","",VLOOKUP(F37,Calculation!$B$3:$G$102,5,FALSE))</f>
        <v>1</v>
      </c>
      <c r="E37" s="18">
        <f>IF(F37="","",VLOOKUP(F37,Calculation!$B$3:$G$102,6,FALSE))</f>
        <v>1</v>
      </c>
      <c r="F37" s="19">
        <f>IF(LARGE(Calculation!$B$3:$B$102,A37)=0,"",LARGE(Calculation!$B$3:$B$102,A37))</f>
        <v>8150.9435362264194</v>
      </c>
      <c r="H37" s="17">
        <v>27</v>
      </c>
      <c r="I37" s="18">
        <f>IF(M37="","",VLOOKUP(M37,Calculation!$B$104:$E$203,2,FALSE))</f>
        <v>0</v>
      </c>
      <c r="J37" s="18">
        <f>IF(M37="","",VLOOKUP(M37,Calculation!$B$104:$E$203,3,FALSE))</f>
        <v>0</v>
      </c>
      <c r="K37" s="18">
        <f>IF(M37="","",VLOOKUP(M37,Calculation!$B$104:$G$203,5,FALSE))</f>
        <v>0</v>
      </c>
      <c r="L37" s="18">
        <f>IF(M37="","",VLOOKUP(M37,Calculation!$B$104:$G$203,6,FALSE))</f>
        <v>0</v>
      </c>
      <c r="M37" s="19">
        <f>IF(LARGE(Calculation!$B$104:$B$203,H37)=0,"",LARGE(Calculation!$B$104:$B$203,H37))</f>
        <v>5.0099999999999997E-3</v>
      </c>
    </row>
    <row r="38" spans="1:13" ht="12" customHeight="1">
      <c r="A38" s="17">
        <v>28</v>
      </c>
      <c r="B38" s="18" t="str">
        <f>IF(F38="","",VLOOKUP(F38,Calculation!$B$3:$E$102,2,FALSE))</f>
        <v>Lee Coates</v>
      </c>
      <c r="C38" s="18" t="str">
        <f>IF(F38="","",VLOOKUP(F38,Calculation!$B$3:$E$102,3,FALSE))</f>
        <v>TFH</v>
      </c>
      <c r="D38" s="18">
        <f>IF(F38="","",VLOOKUP(F38,Calculation!$B$3:$G$102,5,FALSE))</f>
        <v>1</v>
      </c>
      <c r="E38" s="18">
        <f>IF(F38="","",VLOOKUP(F38,Calculation!$B$3:$G$102,6,FALSE))</f>
        <v>1</v>
      </c>
      <c r="F38" s="19">
        <f>IF(LARGE(Calculation!$B$3:$B$102,A38)=0,"",LARGE(Calculation!$B$3:$B$102,A38))</f>
        <v>7833.8281531750663</v>
      </c>
      <c r="H38" s="17">
        <v>28</v>
      </c>
      <c r="I38" s="18">
        <f>IF(M38="","",VLOOKUP(M38,Calculation!$B$104:$E$203,2,FALSE))</f>
        <v>0</v>
      </c>
      <c r="J38" s="18">
        <f>IF(M38="","",VLOOKUP(M38,Calculation!$B$104:$E$203,3,FALSE))</f>
        <v>0</v>
      </c>
      <c r="K38" s="18">
        <f>IF(M38="","",VLOOKUP(M38,Calculation!$B$104:$G$203,5,FALSE))</f>
        <v>0</v>
      </c>
      <c r="L38" s="18">
        <f>IF(M38="","",VLOOKUP(M38,Calculation!$B$104:$G$203,6,FALSE))</f>
        <v>0</v>
      </c>
      <c r="M38" s="19">
        <f>IF(LARGE(Calculation!$B$104:$B$203,H38)=0,"",LARGE(Calculation!$B$104:$B$203,H38))</f>
        <v>5.0000000000000001E-3</v>
      </c>
    </row>
    <row r="39" spans="1:13" ht="12" customHeight="1">
      <c r="A39" s="17">
        <v>29</v>
      </c>
      <c r="B39" s="18" t="str">
        <f>IF(F39="","",VLOOKUP(F39,Calculation!$B$3:$E$102,2,FALSE))</f>
        <v>Joshua Higginbottom</v>
      </c>
      <c r="C39" s="18" t="str">
        <f>IF(F39="","",VLOOKUP(F39,Calculation!$B$3:$E$102,3,FALSE))</f>
        <v>CTC</v>
      </c>
      <c r="D39" s="18">
        <f>IF(F39="","",VLOOKUP(F39,Calculation!$B$3:$G$102,5,FALSE))</f>
        <v>1</v>
      </c>
      <c r="E39" s="18">
        <f>IF(F39="","",VLOOKUP(F39,Calculation!$B$3:$G$102,6,FALSE))</f>
        <v>1</v>
      </c>
      <c r="F39" s="19">
        <f>IF(LARGE(Calculation!$B$3:$B$102,A39)=0,"",LARGE(Calculation!$B$3:$B$102,A39))</f>
        <v>7413.2368110330945</v>
      </c>
      <c r="H39" s="17">
        <v>29</v>
      </c>
      <c r="I39" s="18">
        <f>IF(M39="","",VLOOKUP(M39,Calculation!$B$104:$E$203,2,FALSE))</f>
        <v>0</v>
      </c>
      <c r="J39" s="18">
        <f>IF(M39="","",VLOOKUP(M39,Calculation!$B$104:$E$203,3,FALSE))</f>
        <v>0</v>
      </c>
      <c r="K39" s="18">
        <f>IF(M39="","",VLOOKUP(M39,Calculation!$B$104:$G$203,5,FALSE))</f>
        <v>0</v>
      </c>
      <c r="L39" s="18">
        <f>IF(M39="","",VLOOKUP(M39,Calculation!$B$104:$G$203,6,FALSE))</f>
        <v>0</v>
      </c>
      <c r="M39" s="19">
        <f>IF(LARGE(Calculation!$B$104:$B$203,H39)=0,"",LARGE(Calculation!$B$104:$B$203,H39))</f>
        <v>4.9899999999999996E-3</v>
      </c>
    </row>
    <row r="40" spans="1:13" ht="12" customHeight="1">
      <c r="A40" s="17">
        <v>30</v>
      </c>
      <c r="B40" s="18" t="str">
        <f>IF(F40="","",VLOOKUP(F40,Calculation!$B$3:$E$102,2,FALSE))</f>
        <v>Will Morley</v>
      </c>
      <c r="C40" s="18" t="str">
        <f>IF(F40="","",VLOOKUP(F40,Calculation!$B$3:$E$102,3,FALSE))</f>
        <v>TAC</v>
      </c>
      <c r="D40" s="18">
        <f>IF(F40="","",VLOOKUP(F40,Calculation!$B$3:$G$102,5,FALSE))</f>
        <v>1</v>
      </c>
      <c r="E40" s="18">
        <f>IF(F40="","",VLOOKUP(F40,Calculation!$B$3:$G$102,6,FALSE))</f>
        <v>1</v>
      </c>
      <c r="F40" s="19">
        <f>IF(LARGE(Calculation!$B$3:$B$102,A40)=0,"",LARGE(Calculation!$B$3:$B$102,A40))</f>
        <v>7394.33912104304</v>
      </c>
      <c r="H40" s="17">
        <v>30</v>
      </c>
      <c r="I40" s="18">
        <f>IF(M40="","",VLOOKUP(M40,Calculation!$B$104:$E$203,2,FALSE))</f>
        <v>0</v>
      </c>
      <c r="J40" s="18">
        <f>IF(M40="","",VLOOKUP(M40,Calculation!$B$104:$E$203,3,FALSE))</f>
        <v>0</v>
      </c>
      <c r="K40" s="18">
        <f>IF(M40="","",VLOOKUP(M40,Calculation!$B$104:$G$203,5,FALSE))</f>
        <v>0</v>
      </c>
      <c r="L40" s="18">
        <f>IF(M40="","",VLOOKUP(M40,Calculation!$B$104:$G$203,6,FALSE))</f>
        <v>0</v>
      </c>
      <c r="M40" s="19">
        <f>IF(LARGE(Calculation!$B$104:$B$203,H40)=0,"",LARGE(Calculation!$B$104:$B$203,H40))</f>
        <v>4.9800000000000001E-3</v>
      </c>
    </row>
    <row r="41" spans="1:13" ht="12" customHeight="1">
      <c r="A41" s="17">
        <v>31</v>
      </c>
      <c r="B41" s="18" t="str">
        <f>IF(F41="","",VLOOKUP(F41,Calculation!$B$3:$E$102,2,FALSE))</f>
        <v>Alistair Guite</v>
      </c>
      <c r="C41" s="18" t="str">
        <f>IF(F41="","",VLOOKUP(F41,Calculation!$B$3:$E$102,3,FALSE))</f>
        <v>ITC</v>
      </c>
      <c r="D41" s="18">
        <f>IF(F41="","",VLOOKUP(F41,Calculation!$B$3:$G$102,5,FALSE))</f>
        <v>1</v>
      </c>
      <c r="E41" s="18">
        <f>IF(F41="","",VLOOKUP(F41,Calculation!$B$3:$G$102,6,FALSE))</f>
        <v>1</v>
      </c>
      <c r="F41" s="19">
        <f>IF(LARGE(Calculation!$B$3:$B$102,A41)=0,"",LARGE(Calculation!$B$3:$B$102,A41))</f>
        <v>7124.1833765359479</v>
      </c>
      <c r="H41" s="17">
        <v>31</v>
      </c>
      <c r="I41" s="18">
        <f>IF(M41="","",VLOOKUP(M41,Calculation!$B$104:$E$203,2,FALSE))</f>
        <v>0</v>
      </c>
      <c r="J41" s="18">
        <f>IF(M41="","",VLOOKUP(M41,Calculation!$B$104:$E$203,3,FALSE))</f>
        <v>0</v>
      </c>
      <c r="K41" s="18">
        <f>IF(M41="","",VLOOKUP(M41,Calculation!$B$104:$G$203,5,FALSE))</f>
        <v>0</v>
      </c>
      <c r="L41" s="18">
        <f>IF(M41="","",VLOOKUP(M41,Calculation!$B$104:$G$203,6,FALSE))</f>
        <v>0</v>
      </c>
      <c r="M41" s="19">
        <f>IF(LARGE(Calculation!$B$104:$B$203,H41)=0,"",LARGE(Calculation!$B$104:$B$203,H41))</f>
        <v>4.9699999999999996E-3</v>
      </c>
    </row>
    <row r="42" spans="1:13" ht="12" customHeight="1">
      <c r="A42" s="17">
        <v>32</v>
      </c>
      <c r="B42" s="18" t="str">
        <f>IF(F42="","",VLOOKUP(F42,Calculation!$B$3:$E$102,2,FALSE))</f>
        <v>Phillip Howard</v>
      </c>
      <c r="C42" s="18" t="str">
        <f>IF(F42="","",VLOOKUP(F42,Calculation!$B$3:$E$102,3,FALSE))</f>
        <v>TSE</v>
      </c>
      <c r="D42" s="18">
        <f>IF(F42="","",VLOOKUP(F42,Calculation!$B$3:$G$102,5,FALSE))</f>
        <v>1</v>
      </c>
      <c r="E42" s="18">
        <f>IF(F42="","",VLOOKUP(F42,Calculation!$B$3:$G$102,6,FALSE))</f>
        <v>1</v>
      </c>
      <c r="F42" s="19">
        <f>IF(LARGE(Calculation!$B$3:$B$102,A42)=0,"",LARGE(Calculation!$B$3:$B$102,A42))</f>
        <v>6809.2267234935125</v>
      </c>
      <c r="H42" s="17">
        <v>32</v>
      </c>
      <c r="I42" s="18">
        <f>IF(M42="","",VLOOKUP(M42,Calculation!$B$104:$E$203,2,FALSE))</f>
        <v>0</v>
      </c>
      <c r="J42" s="18">
        <f>IF(M42="","",VLOOKUP(M42,Calculation!$B$104:$E$203,3,FALSE))</f>
        <v>0</v>
      </c>
      <c r="K42" s="18">
        <f>IF(M42="","",VLOOKUP(M42,Calculation!$B$104:$G$203,5,FALSE))</f>
        <v>0</v>
      </c>
      <c r="L42" s="18">
        <f>IF(M42="","",VLOOKUP(M42,Calculation!$B$104:$G$203,6,FALSE))</f>
        <v>0</v>
      </c>
      <c r="M42" s="19">
        <f>IF(LARGE(Calculation!$B$104:$B$203,H42)=0,"",LARGE(Calculation!$B$104:$B$203,H42))</f>
        <v>4.96E-3</v>
      </c>
    </row>
    <row r="43" spans="1:13" ht="12" customHeight="1">
      <c r="A43" s="17">
        <v>33</v>
      </c>
      <c r="B43" s="18" t="str">
        <f>IF(F43="","",VLOOKUP(F43,Calculation!$B$3:$E$102,2,FALSE))</f>
        <v>Jonny Pyke</v>
      </c>
      <c r="C43" s="18" t="str">
        <f>IF(F43="","",VLOOKUP(F43,Calculation!$B$3:$E$102,3,FALSE))</f>
        <v>CTC</v>
      </c>
      <c r="D43" s="18">
        <f>IF(F43="","",VLOOKUP(F43,Calculation!$B$3:$G$102,5,FALSE))</f>
        <v>1</v>
      </c>
      <c r="E43" s="18">
        <f>IF(F43="","",VLOOKUP(F43,Calculation!$B$3:$G$102,6,FALSE))</f>
        <v>1</v>
      </c>
      <c r="F43" s="19">
        <f>IF(LARGE(Calculation!$B$3:$B$102,A43)=0,"",LARGE(Calculation!$B$3:$B$102,A43))</f>
        <v>6663.0398857272421</v>
      </c>
      <c r="H43" s="17">
        <v>33</v>
      </c>
      <c r="I43" s="18">
        <f>IF(M43="","",VLOOKUP(M43,Calculation!$B$104:$E$203,2,FALSE))</f>
        <v>0</v>
      </c>
      <c r="J43" s="18">
        <f>IF(M43="","",VLOOKUP(M43,Calculation!$B$104:$E$203,3,FALSE))</f>
        <v>0</v>
      </c>
      <c r="K43" s="18">
        <f>IF(M43="","",VLOOKUP(M43,Calculation!$B$104:$G$203,5,FALSE))</f>
        <v>0</v>
      </c>
      <c r="L43" s="18">
        <f>IF(M43="","",VLOOKUP(M43,Calculation!$B$104:$G$203,6,FALSE))</f>
        <v>0</v>
      </c>
      <c r="M43" s="19">
        <f>IF(LARGE(Calculation!$B$104:$B$203,H43)=0,"",LARGE(Calculation!$B$104:$B$203,H43))</f>
        <v>4.9500000000000004E-3</v>
      </c>
    </row>
    <row r="44" spans="1:13" ht="12" customHeight="1">
      <c r="A44" s="17">
        <v>34</v>
      </c>
      <c r="B44" s="18" t="str">
        <f>IF(F44="","",VLOOKUP(F44,Calculation!$B$3:$E$102,2,FALSE))</f>
        <v>Arran Baker</v>
      </c>
      <c r="C44" s="18" t="str">
        <f>IF(F44="","",VLOOKUP(F44,Calculation!$B$3:$E$102,3,FALSE))</f>
        <v>dIS</v>
      </c>
      <c r="D44" s="18">
        <f>IF(F44="","",VLOOKUP(F44,Calculation!$B$3:$G$102,5,FALSE))</f>
        <v>1</v>
      </c>
      <c r="E44" s="18">
        <f>IF(F44="","",VLOOKUP(F44,Calculation!$B$3:$G$102,6,FALSE))</f>
        <v>1</v>
      </c>
      <c r="F44" s="19">
        <f>IF(LARGE(Calculation!$B$3:$B$102,A44)=0,"",LARGE(Calculation!$B$3:$B$102,A44))</f>
        <v>6467.3668993153815</v>
      </c>
      <c r="H44" s="17">
        <v>34</v>
      </c>
      <c r="I44" s="18">
        <f>IF(M44="","",VLOOKUP(M44,Calculation!$B$104:$E$203,2,FALSE))</f>
        <v>0</v>
      </c>
      <c r="J44" s="18">
        <f>IF(M44="","",VLOOKUP(M44,Calculation!$B$104:$E$203,3,FALSE))</f>
        <v>0</v>
      </c>
      <c r="K44" s="18">
        <f>IF(M44="","",VLOOKUP(M44,Calculation!$B$104:$G$203,5,FALSE))</f>
        <v>0</v>
      </c>
      <c r="L44" s="18">
        <f>IF(M44="","",VLOOKUP(M44,Calculation!$B$104:$G$203,6,FALSE))</f>
        <v>0</v>
      </c>
      <c r="M44" s="19">
        <f>IF(LARGE(Calculation!$B$104:$B$203,H44)=0,"",LARGE(Calculation!$B$104:$B$203,H44))</f>
        <v>4.9399999999999999E-3</v>
      </c>
    </row>
    <row r="45" spans="1:13" ht="12" customHeight="1">
      <c r="A45" s="17">
        <v>35</v>
      </c>
      <c r="B45" s="18">
        <f>IF(F45="","",VLOOKUP(F45,Calculation!$B$3:$E$102,2,FALSE))</f>
        <v>0</v>
      </c>
      <c r="C45" s="18">
        <f>IF(F45="","",VLOOKUP(F45,Calculation!$B$3:$E$102,3,FALSE))</f>
        <v>0</v>
      </c>
      <c r="D45" s="18">
        <f>IF(F45="","",VLOOKUP(F45,Calculation!$B$3:$G$102,5,FALSE))</f>
        <v>0</v>
      </c>
      <c r="E45" s="18">
        <f>IF(F45="","",VLOOKUP(F45,Calculation!$B$3:$G$102,6,FALSE))</f>
        <v>0</v>
      </c>
      <c r="F45" s="19">
        <f>IF(LARGE(Calculation!$B$3:$B$102,A45)=0,"",LARGE(Calculation!$B$3:$B$102,A45))</f>
        <v>1E-3</v>
      </c>
      <c r="H45" s="17">
        <v>35</v>
      </c>
      <c r="I45" s="18">
        <f>IF(M45="","",VLOOKUP(M45,Calculation!$B$104:$E$203,2,FALSE))</f>
        <v>0</v>
      </c>
      <c r="J45" s="18">
        <f>IF(M45="","",VLOOKUP(M45,Calculation!$B$104:$E$203,3,FALSE))</f>
        <v>0</v>
      </c>
      <c r="K45" s="18">
        <f>IF(M45="","",VLOOKUP(M45,Calculation!$B$104:$G$203,5,FALSE))</f>
        <v>0</v>
      </c>
      <c r="L45" s="18">
        <f>IF(M45="","",VLOOKUP(M45,Calculation!$B$104:$G$203,6,FALSE))</f>
        <v>0</v>
      </c>
      <c r="M45" s="19">
        <f>IF(LARGE(Calculation!$B$104:$B$203,H45)=0,"",LARGE(Calculation!$B$104:$B$203,H45))</f>
        <v>4.9300000000000004E-3</v>
      </c>
    </row>
    <row r="46" spans="1:13" ht="12" customHeight="1">
      <c r="A46" s="17">
        <v>36</v>
      </c>
      <c r="B46" s="18">
        <f>IF(F46="","",VLOOKUP(F46,Calculation!$B$3:$E$102,2,FALSE))</f>
        <v>0</v>
      </c>
      <c r="C46" s="18">
        <f>IF(F46="","",VLOOKUP(F46,Calculation!$B$3:$E$102,3,FALSE))</f>
        <v>0</v>
      </c>
      <c r="D46" s="18">
        <f>IF(F46="","",VLOOKUP(F46,Calculation!$B$3:$G$102,5,FALSE))</f>
        <v>0</v>
      </c>
      <c r="E46" s="18">
        <f>IF(F46="","",VLOOKUP(F46,Calculation!$B$3:$G$102,6,FALSE))</f>
        <v>0</v>
      </c>
      <c r="F46" s="19">
        <f>IF(LARGE(Calculation!$B$3:$B$102,A46)=0,"",LARGE(Calculation!$B$3:$B$102,A46))</f>
        <v>9.9000000000000021E-4</v>
      </c>
      <c r="H46" s="17">
        <v>36</v>
      </c>
      <c r="I46" s="18">
        <f>IF(M46="","",VLOOKUP(M46,Calculation!$B$104:$E$203,2,FALSE))</f>
        <v>0</v>
      </c>
      <c r="J46" s="18">
        <f>IF(M46="","",VLOOKUP(M46,Calculation!$B$104:$E$203,3,FALSE))</f>
        <v>0</v>
      </c>
      <c r="K46" s="18">
        <f>IF(M46="","",VLOOKUP(M46,Calculation!$B$104:$G$203,5,FALSE))</f>
        <v>0</v>
      </c>
      <c r="L46" s="18">
        <f>IF(M46="","",VLOOKUP(M46,Calculation!$B$104:$G$203,6,FALSE))</f>
        <v>0</v>
      </c>
      <c r="M46" s="19">
        <f>IF(LARGE(Calculation!$B$104:$B$203,H46)=0,"",LARGE(Calculation!$B$104:$B$203,H46))</f>
        <v>4.9199999999999999E-3</v>
      </c>
    </row>
    <row r="47" spans="1:13" ht="12" customHeight="1">
      <c r="A47" s="17">
        <v>37</v>
      </c>
      <c r="B47" s="18">
        <f>IF(F47="","",VLOOKUP(F47,Calculation!$B$3:$E$102,2,FALSE))</f>
        <v>0</v>
      </c>
      <c r="C47" s="18">
        <f>IF(F47="","",VLOOKUP(F47,Calculation!$B$3:$E$102,3,FALSE))</f>
        <v>0</v>
      </c>
      <c r="D47" s="18">
        <f>IF(F47="","",VLOOKUP(F47,Calculation!$B$3:$G$102,5,FALSE))</f>
        <v>0</v>
      </c>
      <c r="E47" s="18">
        <f>IF(F47="","",VLOOKUP(F47,Calculation!$B$3:$G$102,6,FALSE))</f>
        <v>0</v>
      </c>
      <c r="F47" s="19">
        <f>IF(LARGE(Calculation!$B$3:$B$102,A47)=0,"",LARGE(Calculation!$B$3:$B$102,A47))</f>
        <v>9.7999999999999997E-4</v>
      </c>
      <c r="H47" s="17">
        <v>37</v>
      </c>
      <c r="I47" s="18">
        <f>IF(M47="","",VLOOKUP(M47,Calculation!$B$104:$E$203,2,FALSE))</f>
        <v>0</v>
      </c>
      <c r="J47" s="18">
        <f>IF(M47="","",VLOOKUP(M47,Calculation!$B$104:$E$203,3,FALSE))</f>
        <v>0</v>
      </c>
      <c r="K47" s="18">
        <f>IF(M47="","",VLOOKUP(M47,Calculation!$B$104:$G$203,5,FALSE))</f>
        <v>0</v>
      </c>
      <c r="L47" s="18">
        <f>IF(M47="","",VLOOKUP(M47,Calculation!$B$104:$G$203,6,FALSE))</f>
        <v>0</v>
      </c>
      <c r="M47" s="19">
        <f>IF(LARGE(Calculation!$B$104:$B$203,H47)=0,"",LARGE(Calculation!$B$104:$B$203,H47))</f>
        <v>4.9100000000000003E-3</v>
      </c>
    </row>
    <row r="48" spans="1:13" ht="12" customHeight="1">
      <c r="A48" s="17">
        <v>38</v>
      </c>
      <c r="B48" s="18">
        <f>IF(F48="","",VLOOKUP(F48,Calculation!$B$3:$E$102,2,FALSE))</f>
        <v>0</v>
      </c>
      <c r="C48" s="18">
        <f>IF(F48="","",VLOOKUP(F48,Calculation!$B$3:$E$102,3,FALSE))</f>
        <v>0</v>
      </c>
      <c r="D48" s="18">
        <f>IF(F48="","",VLOOKUP(F48,Calculation!$B$3:$G$102,5,FALSE))</f>
        <v>0</v>
      </c>
      <c r="E48" s="18">
        <f>IF(F48="","",VLOOKUP(F48,Calculation!$B$3:$G$102,6,FALSE))</f>
        <v>0</v>
      </c>
      <c r="F48" s="19">
        <f>IF(LARGE(Calculation!$B$3:$B$102,A48)=0,"",LARGE(Calculation!$B$3:$B$102,A48))</f>
        <v>9.7000000000000016E-4</v>
      </c>
      <c r="H48" s="17">
        <v>38</v>
      </c>
      <c r="I48" s="18">
        <f>IF(M48="","",VLOOKUP(M48,Calculation!$B$104:$E$203,2,FALSE))</f>
        <v>0</v>
      </c>
      <c r="J48" s="18">
        <f>IF(M48="","",VLOOKUP(M48,Calculation!$B$104:$E$203,3,FALSE))</f>
        <v>0</v>
      </c>
      <c r="K48" s="18">
        <f>IF(M48="","",VLOOKUP(M48,Calculation!$B$104:$G$203,5,FALSE))</f>
        <v>0</v>
      </c>
      <c r="L48" s="18">
        <f>IF(M48="","",VLOOKUP(M48,Calculation!$B$104:$G$203,6,FALSE))</f>
        <v>0</v>
      </c>
      <c r="M48" s="19">
        <f>IF(LARGE(Calculation!$B$104:$B$203,H48)=0,"",LARGE(Calculation!$B$104:$B$203,H48))</f>
        <v>4.8999999999999998E-3</v>
      </c>
    </row>
    <row r="49" spans="1:13" ht="12" customHeight="1">
      <c r="A49" s="17">
        <v>39</v>
      </c>
      <c r="B49" s="18">
        <f>IF(F49="","",VLOOKUP(F49,Calculation!$B$3:$E$102,2,FALSE))</f>
        <v>0</v>
      </c>
      <c r="C49" s="18">
        <f>IF(F49="","",VLOOKUP(F49,Calculation!$B$3:$E$102,3,FALSE))</f>
        <v>0</v>
      </c>
      <c r="D49" s="18">
        <f>IF(F49="","",VLOOKUP(F49,Calculation!$B$3:$G$102,5,FALSE))</f>
        <v>0</v>
      </c>
      <c r="E49" s="18">
        <f>IF(F49="","",VLOOKUP(F49,Calculation!$B$3:$G$102,6,FALSE))</f>
        <v>0</v>
      </c>
      <c r="F49" s="19">
        <f>IF(LARGE(Calculation!$B$3:$B$102,A49)=0,"",LARGE(Calculation!$B$3:$B$102,A49))</f>
        <v>9.6000000000000013E-4</v>
      </c>
      <c r="H49" s="17">
        <v>39</v>
      </c>
      <c r="I49" s="18">
        <f>IF(M49="","",VLOOKUP(M49,Calculation!$B$104:$E$203,2,FALSE))</f>
        <v>0</v>
      </c>
      <c r="J49" s="18">
        <f>IF(M49="","",VLOOKUP(M49,Calculation!$B$104:$E$203,3,FALSE))</f>
        <v>0</v>
      </c>
      <c r="K49" s="18">
        <f>IF(M49="","",VLOOKUP(M49,Calculation!$B$104:$G$203,5,FALSE))</f>
        <v>0</v>
      </c>
      <c r="L49" s="18">
        <f>IF(M49="","",VLOOKUP(M49,Calculation!$B$104:$G$203,6,FALSE))</f>
        <v>0</v>
      </c>
      <c r="M49" s="19">
        <f>IF(LARGE(Calculation!$B$104:$B$203,H49)=0,"",LARGE(Calculation!$B$104:$B$203,H49))</f>
        <v>4.8900000000000002E-3</v>
      </c>
    </row>
    <row r="50" spans="1:13" ht="12" customHeight="1">
      <c r="A50" s="17">
        <v>40</v>
      </c>
      <c r="B50" s="18">
        <f>IF(F50="","",VLOOKUP(F50,Calculation!$B$3:$E$102,2,FALSE))</f>
        <v>0</v>
      </c>
      <c r="C50" s="18">
        <f>IF(F50="","",VLOOKUP(F50,Calculation!$B$3:$E$102,3,FALSE))</f>
        <v>0</v>
      </c>
      <c r="D50" s="18">
        <f>IF(F50="","",VLOOKUP(F50,Calculation!$B$3:$G$102,5,FALSE))</f>
        <v>0</v>
      </c>
      <c r="E50" s="18">
        <f>IF(F50="","",VLOOKUP(F50,Calculation!$B$3:$G$102,6,FALSE))</f>
        <v>0</v>
      </c>
      <c r="F50" s="19">
        <f>IF(LARGE(Calculation!$B$3:$B$102,A50)=0,"",LARGE(Calculation!$B$3:$B$102,A50))</f>
        <v>9.5000000000000011E-4</v>
      </c>
      <c r="H50" s="17">
        <v>40</v>
      </c>
      <c r="I50" s="18">
        <f>IF(M50="","",VLOOKUP(M50,Calculation!$B$104:$E$203,2,FALSE))</f>
        <v>0</v>
      </c>
      <c r="J50" s="18">
        <f>IF(M50="","",VLOOKUP(M50,Calculation!$B$104:$E$203,3,FALSE))</f>
        <v>0</v>
      </c>
      <c r="K50" s="18">
        <f>IF(M50="","",VLOOKUP(M50,Calculation!$B$104:$G$203,5,FALSE))</f>
        <v>0</v>
      </c>
      <c r="L50" s="18">
        <f>IF(M50="","",VLOOKUP(M50,Calculation!$B$104:$G$203,6,FALSE))</f>
        <v>0</v>
      </c>
      <c r="M50" s="19">
        <f>IF(LARGE(Calculation!$B$104:$B$203,H50)=0,"",LARGE(Calculation!$B$104:$B$203,H50))</f>
        <v>4.8799999999999998E-3</v>
      </c>
    </row>
    <row r="51" spans="1:13" ht="12" customHeight="1">
      <c r="A51" s="17">
        <v>41</v>
      </c>
      <c r="B51" s="18">
        <f>IF(F51="","",VLOOKUP(F51,Calculation!$B$3:$E$102,2,FALSE))</f>
        <v>0</v>
      </c>
      <c r="C51" s="18">
        <f>IF(F51="","",VLOOKUP(F51,Calculation!$B$3:$E$102,3,FALSE))</f>
        <v>0</v>
      </c>
      <c r="D51" s="18">
        <f>IF(F51="","",VLOOKUP(F51,Calculation!$B$3:$G$102,5,FALSE))</f>
        <v>0</v>
      </c>
      <c r="E51" s="18">
        <f>IF(F51="","",VLOOKUP(F51,Calculation!$B$3:$G$102,6,FALSE))</f>
        <v>0</v>
      </c>
      <c r="F51" s="19">
        <f>IF(LARGE(Calculation!$B$3:$B$102,A51)=0,"",LARGE(Calculation!$B$3:$B$102,A51))</f>
        <v>9.4000000000000008E-4</v>
      </c>
      <c r="H51" s="17">
        <v>41</v>
      </c>
      <c r="I51" s="18">
        <f>IF(M51="","",VLOOKUP(M51,Calculation!$B$104:$E$203,2,FALSE))</f>
        <v>0</v>
      </c>
      <c r="J51" s="18">
        <f>IF(M51="","",VLOOKUP(M51,Calculation!$B$104:$E$203,3,FALSE))</f>
        <v>0</v>
      </c>
      <c r="K51" s="18">
        <f>IF(M51="","",VLOOKUP(M51,Calculation!$B$104:$G$203,5,FALSE))</f>
        <v>0</v>
      </c>
      <c r="L51" s="18">
        <f>IF(M51="","",VLOOKUP(M51,Calculation!$B$104:$G$203,6,FALSE))</f>
        <v>0</v>
      </c>
      <c r="M51" s="19">
        <f>IF(LARGE(Calculation!$B$104:$B$203,H51)=0,"",LARGE(Calculation!$B$104:$B$203,H51))</f>
        <v>4.8700000000000002E-3</v>
      </c>
    </row>
    <row r="52" spans="1:13" ht="12" customHeight="1">
      <c r="A52" s="17">
        <v>42</v>
      </c>
      <c r="B52" s="18">
        <f>IF(F52="","",VLOOKUP(F52,Calculation!$B$3:$E$102,2,FALSE))</f>
        <v>0</v>
      </c>
      <c r="C52" s="18">
        <f>IF(F52="","",VLOOKUP(F52,Calculation!$B$3:$E$102,3,FALSE))</f>
        <v>0</v>
      </c>
      <c r="D52" s="18">
        <f>IF(F52="","",VLOOKUP(F52,Calculation!$B$3:$G$102,5,FALSE))</f>
        <v>0</v>
      </c>
      <c r="E52" s="18">
        <f>IF(F52="","",VLOOKUP(F52,Calculation!$B$3:$G$102,6,FALSE))</f>
        <v>0</v>
      </c>
      <c r="F52" s="19">
        <f>IF(LARGE(Calculation!$B$3:$B$102,A52)=0,"",LARGE(Calculation!$B$3:$B$102,A52))</f>
        <v>9.3000000000000005E-4</v>
      </c>
      <c r="H52" s="17">
        <v>42</v>
      </c>
      <c r="I52" s="18">
        <f>IF(M52="","",VLOOKUP(M52,Calculation!$B$104:$E$203,2,FALSE))</f>
        <v>0</v>
      </c>
      <c r="J52" s="18">
        <f>IF(M52="","",VLOOKUP(M52,Calculation!$B$104:$E$203,3,FALSE))</f>
        <v>0</v>
      </c>
      <c r="K52" s="18">
        <f>IF(M52="","",VLOOKUP(M52,Calculation!$B$104:$G$203,5,FALSE))</f>
        <v>0</v>
      </c>
      <c r="L52" s="18">
        <f>IF(M52="","",VLOOKUP(M52,Calculation!$B$104:$G$203,6,FALSE))</f>
        <v>0</v>
      </c>
      <c r="M52" s="19">
        <f>IF(LARGE(Calculation!$B$104:$B$203,H52)=0,"",LARGE(Calculation!$B$104:$B$203,H52))</f>
        <v>4.8599999999999997E-3</v>
      </c>
    </row>
    <row r="53" spans="1:13" ht="12" customHeight="1">
      <c r="A53" s="17">
        <v>43</v>
      </c>
      <c r="B53" s="18">
        <f>IF(F53="","",VLOOKUP(F53,Calculation!$B$3:$E$102,2,FALSE))</f>
        <v>0</v>
      </c>
      <c r="C53" s="18">
        <f>IF(F53="","",VLOOKUP(F53,Calculation!$B$3:$E$102,3,FALSE))</f>
        <v>0</v>
      </c>
      <c r="D53" s="18">
        <f>IF(F53="","",VLOOKUP(F53,Calculation!$B$3:$G$102,5,FALSE))</f>
        <v>0</v>
      </c>
      <c r="E53" s="18">
        <f>IF(F53="","",VLOOKUP(F53,Calculation!$B$3:$G$102,6,FALSE))</f>
        <v>0</v>
      </c>
      <c r="F53" s="19">
        <f>IF(LARGE(Calculation!$B$3:$B$102,A53)=0,"",LARGE(Calculation!$B$3:$B$102,A53))</f>
        <v>9.2000000000000014E-4</v>
      </c>
      <c r="H53" s="17">
        <v>43</v>
      </c>
      <c r="I53" s="18">
        <f>IF(M53="","",VLOOKUP(M53,Calculation!$B$104:$E$203,2,FALSE))</f>
        <v>0</v>
      </c>
      <c r="J53" s="18">
        <f>IF(M53="","",VLOOKUP(M53,Calculation!$B$104:$E$203,3,FALSE))</f>
        <v>0</v>
      </c>
      <c r="K53" s="18">
        <f>IF(M53="","",VLOOKUP(M53,Calculation!$B$104:$G$203,5,FALSE))</f>
        <v>0</v>
      </c>
      <c r="L53" s="18">
        <f>IF(M53="","",VLOOKUP(M53,Calculation!$B$104:$G$203,6,FALSE))</f>
        <v>0</v>
      </c>
      <c r="M53" s="19">
        <f>IF(LARGE(Calculation!$B$104:$B$203,H53)=0,"",LARGE(Calculation!$B$104:$B$203,H53))</f>
        <v>4.8500000000000001E-3</v>
      </c>
    </row>
    <row r="54" spans="1:13" ht="12" customHeight="1">
      <c r="A54" s="17">
        <v>44</v>
      </c>
      <c r="B54" s="18">
        <f>IF(F54="","",VLOOKUP(F54,Calculation!$B$3:$E$102,2,FALSE))</f>
        <v>0</v>
      </c>
      <c r="C54" s="18">
        <f>IF(F54="","",VLOOKUP(F54,Calculation!$B$3:$E$102,3,FALSE))</f>
        <v>0</v>
      </c>
      <c r="D54" s="18">
        <f>IF(F54="","",VLOOKUP(F54,Calculation!$B$3:$G$102,5,FALSE))</f>
        <v>0</v>
      </c>
      <c r="E54" s="18">
        <f>IF(F54="","",VLOOKUP(F54,Calculation!$B$3:$G$102,6,FALSE))</f>
        <v>0</v>
      </c>
      <c r="F54" s="19">
        <f>IF(LARGE(Calculation!$B$3:$B$102,A54)=0,"",LARGE(Calculation!$B$3:$B$102,A54))</f>
        <v>9.1000000000000011E-4</v>
      </c>
      <c r="H54" s="17">
        <v>44</v>
      </c>
      <c r="I54" s="18">
        <f>IF(M54="","",VLOOKUP(M54,Calculation!$B$104:$E$203,2,FALSE))</f>
        <v>0</v>
      </c>
      <c r="J54" s="18">
        <f>IF(M54="","",VLOOKUP(M54,Calculation!$B$104:$E$203,3,FALSE))</f>
        <v>0</v>
      </c>
      <c r="K54" s="18">
        <f>IF(M54="","",VLOOKUP(M54,Calculation!$B$104:$G$203,5,FALSE))</f>
        <v>0</v>
      </c>
      <c r="L54" s="18">
        <f>IF(M54="","",VLOOKUP(M54,Calculation!$B$104:$G$203,6,FALSE))</f>
        <v>0</v>
      </c>
      <c r="M54" s="19">
        <f>IF(LARGE(Calculation!$B$104:$B$203,H54)=0,"",LARGE(Calculation!$B$104:$B$203,H54))</f>
        <v>4.8399999999999997E-3</v>
      </c>
    </row>
    <row r="55" spans="1:13" ht="12" customHeight="1">
      <c r="A55" s="17">
        <v>45</v>
      </c>
      <c r="B55" s="18">
        <f>IF(F55="","",VLOOKUP(F55,Calculation!$B$3:$E$102,2,FALSE))</f>
        <v>0</v>
      </c>
      <c r="C55" s="18">
        <f>IF(F55="","",VLOOKUP(F55,Calculation!$B$3:$E$102,3,FALSE))</f>
        <v>0</v>
      </c>
      <c r="D55" s="18">
        <f>IF(F55="","",VLOOKUP(F55,Calculation!$B$3:$G$102,5,FALSE))</f>
        <v>0</v>
      </c>
      <c r="E55" s="18">
        <f>IF(F55="","",VLOOKUP(F55,Calculation!$B$3:$G$102,6,FALSE))</f>
        <v>0</v>
      </c>
      <c r="F55" s="19">
        <f>IF(LARGE(Calculation!$B$3:$B$102,A55)=0,"",LARGE(Calculation!$B$3:$B$102,A55))</f>
        <v>9.0000000000000008E-4</v>
      </c>
      <c r="H55" s="17">
        <v>45</v>
      </c>
      <c r="I55" s="18">
        <f>IF(M55="","",VLOOKUP(M55,Calculation!$B$104:$E$203,2,FALSE))</f>
        <v>0</v>
      </c>
      <c r="J55" s="18">
        <f>IF(M55="","",VLOOKUP(M55,Calculation!$B$104:$E$203,3,FALSE))</f>
        <v>0</v>
      </c>
      <c r="K55" s="18">
        <f>IF(M55="","",VLOOKUP(M55,Calculation!$B$104:$G$203,5,FALSE))</f>
        <v>0</v>
      </c>
      <c r="L55" s="18">
        <f>IF(M55="","",VLOOKUP(M55,Calculation!$B$104:$G$203,6,FALSE))</f>
        <v>0</v>
      </c>
      <c r="M55" s="19">
        <f>IF(LARGE(Calculation!$B$104:$B$203,H55)=0,"",LARGE(Calculation!$B$104:$B$203,H55))</f>
        <v>4.8300000000000001E-3</v>
      </c>
    </row>
    <row r="56" spans="1:13" ht="12" customHeight="1">
      <c r="A56" s="17">
        <v>46</v>
      </c>
      <c r="B56" s="18">
        <f>IF(F56="","",VLOOKUP(F56,Calculation!$B$3:$E$102,2,FALSE))</f>
        <v>0</v>
      </c>
      <c r="C56" s="18">
        <f>IF(F56="","",VLOOKUP(F56,Calculation!$B$3:$E$102,3,FALSE))</f>
        <v>0</v>
      </c>
      <c r="D56" s="18">
        <f>IF(F56="","",VLOOKUP(F56,Calculation!$B$3:$G$102,5,FALSE))</f>
        <v>0</v>
      </c>
      <c r="E56" s="18">
        <f>IF(F56="","",VLOOKUP(F56,Calculation!$B$3:$G$102,6,FALSE))</f>
        <v>0</v>
      </c>
      <c r="F56" s="19">
        <f>IF(LARGE(Calculation!$B$3:$B$102,A56)=0,"",LARGE(Calculation!$B$3:$B$102,A56))</f>
        <v>8.9000000000000006E-4</v>
      </c>
      <c r="H56" s="17">
        <v>46</v>
      </c>
      <c r="I56" s="18">
        <f>IF(M56="","",VLOOKUP(M56,Calculation!$B$104:$E$203,2,FALSE))</f>
        <v>0</v>
      </c>
      <c r="J56" s="18">
        <f>IF(M56="","",VLOOKUP(M56,Calculation!$B$104:$E$203,3,FALSE))</f>
        <v>0</v>
      </c>
      <c r="K56" s="18">
        <f>IF(M56="","",VLOOKUP(M56,Calculation!$B$104:$G$203,5,FALSE))</f>
        <v>0</v>
      </c>
      <c r="L56" s="18">
        <f>IF(M56="","",VLOOKUP(M56,Calculation!$B$104:$G$203,6,FALSE))</f>
        <v>0</v>
      </c>
      <c r="M56" s="19">
        <f>IF(LARGE(Calculation!$B$104:$B$203,H56)=0,"",LARGE(Calculation!$B$104:$B$203,H56))</f>
        <v>4.8199999999999996E-3</v>
      </c>
    </row>
    <row r="57" spans="1:13" ht="12" customHeight="1">
      <c r="A57" s="17">
        <v>47</v>
      </c>
      <c r="B57" s="18">
        <f>IF(F57="","",VLOOKUP(F57,Calculation!$B$3:$E$102,2,FALSE))</f>
        <v>0</v>
      </c>
      <c r="C57" s="18">
        <f>IF(F57="","",VLOOKUP(F57,Calculation!$B$3:$E$102,3,FALSE))</f>
        <v>0</v>
      </c>
      <c r="D57" s="18">
        <f>IF(F57="","",VLOOKUP(F57,Calculation!$B$3:$G$102,5,FALSE))</f>
        <v>0</v>
      </c>
      <c r="E57" s="18">
        <f>IF(F57="","",VLOOKUP(F57,Calculation!$B$3:$G$102,6,FALSE))</f>
        <v>0</v>
      </c>
      <c r="F57" s="19">
        <f>IF(LARGE(Calculation!$B$3:$B$102,A57)=0,"",LARGE(Calculation!$B$3:$B$102,A57))</f>
        <v>8.8000000000000014E-4</v>
      </c>
      <c r="H57" s="17">
        <v>47</v>
      </c>
      <c r="I57" s="18">
        <f>IF(M57="","",VLOOKUP(M57,Calculation!$B$104:$E$203,2,FALSE))</f>
        <v>0</v>
      </c>
      <c r="J57" s="18">
        <f>IF(M57="","",VLOOKUP(M57,Calculation!$B$104:$E$203,3,FALSE))</f>
        <v>0</v>
      </c>
      <c r="K57" s="18">
        <f>IF(M57="","",VLOOKUP(M57,Calculation!$B$104:$G$203,5,FALSE))</f>
        <v>0</v>
      </c>
      <c r="L57" s="18">
        <f>IF(M57="","",VLOOKUP(M57,Calculation!$B$104:$G$203,6,FALSE))</f>
        <v>0</v>
      </c>
      <c r="M57" s="19">
        <f>IF(LARGE(Calculation!$B$104:$B$203,H57)=0,"",LARGE(Calculation!$B$104:$B$203,H57))</f>
        <v>4.81E-3</v>
      </c>
    </row>
    <row r="58" spans="1:13" ht="12" customHeight="1">
      <c r="A58" s="17">
        <v>48</v>
      </c>
      <c r="B58" s="18">
        <f>IF(F58="","",VLOOKUP(F58,Calculation!$B$3:$E$102,2,FALSE))</f>
        <v>0</v>
      </c>
      <c r="C58" s="18">
        <f>IF(F58="","",VLOOKUP(F58,Calculation!$B$3:$E$102,3,FALSE))</f>
        <v>0</v>
      </c>
      <c r="D58" s="18">
        <f>IF(F58="","",VLOOKUP(F58,Calculation!$B$3:$G$102,5,FALSE))</f>
        <v>0</v>
      </c>
      <c r="E58" s="18">
        <f>IF(F58="","",VLOOKUP(F58,Calculation!$B$3:$G$102,6,FALSE))</f>
        <v>0</v>
      </c>
      <c r="F58" s="19">
        <f>IF(LARGE(Calculation!$B$3:$B$102,A58)=0,"",LARGE(Calculation!$B$3:$B$102,A58))</f>
        <v>8.7000000000000011E-4</v>
      </c>
      <c r="H58" s="17">
        <v>48</v>
      </c>
      <c r="I58" s="18">
        <f>IF(M58="","",VLOOKUP(M58,Calculation!$B$104:$E$203,2,FALSE))</f>
        <v>0</v>
      </c>
      <c r="J58" s="18">
        <f>IF(M58="","",VLOOKUP(M58,Calculation!$B$104:$E$203,3,FALSE))</f>
        <v>0</v>
      </c>
      <c r="K58" s="18">
        <f>IF(M58="","",VLOOKUP(M58,Calculation!$B$104:$G$203,5,FALSE))</f>
        <v>0</v>
      </c>
      <c r="L58" s="18">
        <f>IF(M58="","",VLOOKUP(M58,Calculation!$B$104:$G$203,6,FALSE))</f>
        <v>0</v>
      </c>
      <c r="M58" s="19">
        <f>IF(LARGE(Calculation!$B$104:$B$203,H58)=0,"",LARGE(Calculation!$B$104:$B$203,H58))</f>
        <v>4.7999999999999996E-3</v>
      </c>
    </row>
    <row r="59" spans="1:13" ht="12" customHeight="1">
      <c r="A59" s="17">
        <v>49</v>
      </c>
      <c r="B59" s="18">
        <f>IF(F59="","",VLOOKUP(F59,Calculation!$B$3:$E$102,2,FALSE))</f>
        <v>0</v>
      </c>
      <c r="C59" s="18">
        <f>IF(F59="","",VLOOKUP(F59,Calculation!$B$3:$E$102,3,FALSE))</f>
        <v>0</v>
      </c>
      <c r="D59" s="18">
        <f>IF(F59="","",VLOOKUP(F59,Calculation!$B$3:$G$102,5,FALSE))</f>
        <v>0</v>
      </c>
      <c r="E59" s="18">
        <f>IF(F59="","",VLOOKUP(F59,Calculation!$B$3:$G$102,6,FALSE))</f>
        <v>0</v>
      </c>
      <c r="F59" s="19">
        <f>IF(LARGE(Calculation!$B$3:$B$102,A59)=0,"",LARGE(Calculation!$B$3:$B$102,A59))</f>
        <v>8.6000000000000009E-4</v>
      </c>
      <c r="H59" s="17">
        <v>49</v>
      </c>
      <c r="I59" s="18">
        <f>IF(M59="","",VLOOKUP(M59,Calculation!$B$104:$E$203,2,FALSE))</f>
        <v>0</v>
      </c>
      <c r="J59" s="18">
        <f>IF(M59="","",VLOOKUP(M59,Calculation!$B$104:$E$203,3,FALSE))</f>
        <v>0</v>
      </c>
      <c r="K59" s="18">
        <f>IF(M59="","",VLOOKUP(M59,Calculation!$B$104:$G$203,5,FALSE))</f>
        <v>0</v>
      </c>
      <c r="L59" s="18">
        <f>IF(M59="","",VLOOKUP(M59,Calculation!$B$104:$G$203,6,FALSE))</f>
        <v>0</v>
      </c>
      <c r="M59" s="19">
        <f>IF(LARGE(Calculation!$B$104:$B$203,H59)=0,"",LARGE(Calculation!$B$104:$B$203,H59))</f>
        <v>4.79E-3</v>
      </c>
    </row>
    <row r="60" spans="1:13" ht="12" customHeight="1">
      <c r="A60" s="17">
        <v>50</v>
      </c>
      <c r="B60" s="18">
        <f>IF(F60="","",VLOOKUP(F60,Calculation!$B$3:$E$102,2,FALSE))</f>
        <v>0</v>
      </c>
      <c r="C60" s="18">
        <f>IF(F60="","",VLOOKUP(F60,Calculation!$B$3:$E$102,3,FALSE))</f>
        <v>0</v>
      </c>
      <c r="D60" s="18">
        <f>IF(F60="","",VLOOKUP(F60,Calculation!$B$3:$G$102,5,FALSE))</f>
        <v>0</v>
      </c>
      <c r="E60" s="18">
        <f>IF(F60="","",VLOOKUP(F60,Calculation!$B$3:$G$102,6,FALSE))</f>
        <v>0</v>
      </c>
      <c r="F60" s="19">
        <f>IF(LARGE(Calculation!$B$3:$B$102,A60)=0,"",LARGE(Calculation!$B$3:$B$102,A60))</f>
        <v>8.5000000000000006E-4</v>
      </c>
      <c r="H60" s="17">
        <v>50</v>
      </c>
      <c r="I60" s="18">
        <f>IF(M60="","",VLOOKUP(M60,Calculation!$B$104:$E$203,2,FALSE))</f>
        <v>0</v>
      </c>
      <c r="J60" s="18">
        <f>IF(M60="","",VLOOKUP(M60,Calculation!$B$104:$E$203,3,FALSE))</f>
        <v>0</v>
      </c>
      <c r="K60" s="18">
        <f>IF(M60="","",VLOOKUP(M60,Calculation!$B$104:$G$203,5,FALSE))</f>
        <v>0</v>
      </c>
      <c r="L60" s="18">
        <f>IF(M60="","",VLOOKUP(M60,Calculation!$B$104:$G$203,6,FALSE))</f>
        <v>0</v>
      </c>
      <c r="M60" s="19">
        <f>IF(LARGE(Calculation!$B$104:$B$203,H60)=0,"",LARGE(Calculation!$B$104:$B$203,H60))</f>
        <v>4.7800000000000004E-3</v>
      </c>
    </row>
    <row r="61" spans="1:13" ht="12" customHeight="1">
      <c r="A61" s="17">
        <v>51</v>
      </c>
      <c r="B61" s="18">
        <f>IF(F61="","",VLOOKUP(F61,Calculation!$B$3:$E$102,2,FALSE))</f>
        <v>0</v>
      </c>
      <c r="C61" s="18">
        <f>IF(F61="","",VLOOKUP(F61,Calculation!$B$3:$E$102,3,FALSE))</f>
        <v>0</v>
      </c>
      <c r="D61" s="18">
        <f>IF(F61="","",VLOOKUP(F61,Calculation!$B$3:$G$102,5,FALSE))</f>
        <v>0</v>
      </c>
      <c r="E61" s="18">
        <f>IF(F61="","",VLOOKUP(F61,Calculation!$B$3:$G$102,6,FALSE))</f>
        <v>0</v>
      </c>
      <c r="F61" s="19">
        <f>IF(LARGE(Calculation!$B$3:$B$102,A61)=0,"",LARGE(Calculation!$B$3:$B$102,A61))</f>
        <v>8.4000000000000014E-4</v>
      </c>
      <c r="H61" s="17">
        <v>51</v>
      </c>
      <c r="I61" s="18">
        <f>IF(M61="","",VLOOKUP(M61,Calculation!$B$104:$E$203,2,FALSE))</f>
        <v>0</v>
      </c>
      <c r="J61" s="18">
        <f>IF(M61="","",VLOOKUP(M61,Calculation!$B$104:$E$203,3,FALSE))</f>
        <v>0</v>
      </c>
      <c r="K61" s="18">
        <f>IF(M61="","",VLOOKUP(M61,Calculation!$B$104:$G$203,5,FALSE))</f>
        <v>0</v>
      </c>
      <c r="L61" s="18">
        <f>IF(M61="","",VLOOKUP(M61,Calculation!$B$104:$G$203,6,FALSE))</f>
        <v>0</v>
      </c>
      <c r="M61" s="19">
        <f>IF(LARGE(Calculation!$B$104:$B$203,H61)=0,"",LARGE(Calculation!$B$104:$B$203,H61))</f>
        <v>4.7699999999999999E-3</v>
      </c>
    </row>
    <row r="62" spans="1:13" ht="12" customHeight="1">
      <c r="A62" s="17">
        <v>52</v>
      </c>
      <c r="B62" s="18">
        <f>IF(F62="","",VLOOKUP(F62,Calculation!$B$3:$E$102,2,FALSE))</f>
        <v>0</v>
      </c>
      <c r="C62" s="18">
        <f>IF(F62="","",VLOOKUP(F62,Calculation!$B$3:$E$102,3,FALSE))</f>
        <v>0</v>
      </c>
      <c r="D62" s="18">
        <f>IF(F62="","",VLOOKUP(F62,Calculation!$B$3:$G$102,5,FALSE))</f>
        <v>0</v>
      </c>
      <c r="E62" s="18">
        <f>IF(F62="","",VLOOKUP(F62,Calculation!$B$3:$G$102,6,FALSE))</f>
        <v>0</v>
      </c>
      <c r="F62" s="19">
        <f>IF(LARGE(Calculation!$B$3:$B$102,A62)=0,"",LARGE(Calculation!$B$3:$B$102,A62))</f>
        <v>8.3000000000000012E-4</v>
      </c>
      <c r="H62" s="17">
        <v>52</v>
      </c>
      <c r="I62" s="18">
        <f>IF(M62="","",VLOOKUP(M62,Calculation!$B$104:$E$203,2,FALSE))</f>
        <v>0</v>
      </c>
      <c r="J62" s="18">
        <f>IF(M62="","",VLOOKUP(M62,Calculation!$B$104:$E$203,3,FALSE))</f>
        <v>0</v>
      </c>
      <c r="K62" s="18">
        <f>IF(M62="","",VLOOKUP(M62,Calculation!$B$104:$G$203,5,FALSE))</f>
        <v>0</v>
      </c>
      <c r="L62" s="18">
        <f>IF(M62="","",VLOOKUP(M62,Calculation!$B$104:$G$203,6,FALSE))</f>
        <v>0</v>
      </c>
      <c r="M62" s="19">
        <f>IF(LARGE(Calculation!$B$104:$B$203,H62)=0,"",LARGE(Calculation!$B$104:$B$203,H62))</f>
        <v>4.7600000000000003E-3</v>
      </c>
    </row>
    <row r="63" spans="1:13" ht="12" customHeight="1">
      <c r="A63" s="17">
        <v>53</v>
      </c>
      <c r="B63" s="18">
        <f>IF(F63="","",VLOOKUP(F63,Calculation!$B$3:$E$102,2,FALSE))</f>
        <v>0</v>
      </c>
      <c r="C63" s="18">
        <f>IF(F63="","",VLOOKUP(F63,Calculation!$B$3:$E$102,3,FALSE))</f>
        <v>0</v>
      </c>
      <c r="D63" s="18">
        <f>IF(F63="","",VLOOKUP(F63,Calculation!$B$3:$G$102,5,FALSE))</f>
        <v>0</v>
      </c>
      <c r="E63" s="18">
        <f>IF(F63="","",VLOOKUP(F63,Calculation!$B$3:$G$102,6,FALSE))</f>
        <v>0</v>
      </c>
      <c r="F63" s="19">
        <f>IF(LARGE(Calculation!$B$3:$B$102,A63)=0,"",LARGE(Calculation!$B$3:$B$102,A63))</f>
        <v>8.2000000000000009E-4</v>
      </c>
      <c r="H63" s="17">
        <v>53</v>
      </c>
      <c r="I63" s="18">
        <f>IF(M63="","",VLOOKUP(M63,Calculation!$B$104:$E$203,2,FALSE))</f>
        <v>0</v>
      </c>
      <c r="J63" s="18">
        <f>IF(M63="","",VLOOKUP(M63,Calculation!$B$104:$E$203,3,FALSE))</f>
        <v>0</v>
      </c>
      <c r="K63" s="18">
        <f>IF(M63="","",VLOOKUP(M63,Calculation!$B$104:$G$203,5,FALSE))</f>
        <v>0</v>
      </c>
      <c r="L63" s="18">
        <f>IF(M63="","",VLOOKUP(M63,Calculation!$B$104:$G$203,6,FALSE))</f>
        <v>0</v>
      </c>
      <c r="M63" s="19">
        <f>IF(LARGE(Calculation!$B$104:$B$203,H63)=0,"",LARGE(Calculation!$B$104:$B$203,H63))</f>
        <v>4.7499999999999999E-3</v>
      </c>
    </row>
    <row r="64" spans="1:13" ht="12" customHeight="1">
      <c r="A64" s="17">
        <v>54</v>
      </c>
      <c r="B64" s="18">
        <f>IF(F64="","",VLOOKUP(F64,Calculation!$B$3:$E$102,2,FALSE))</f>
        <v>0</v>
      </c>
      <c r="C64" s="18">
        <f>IF(F64="","",VLOOKUP(F64,Calculation!$B$3:$E$102,3,FALSE))</f>
        <v>0</v>
      </c>
      <c r="D64" s="18">
        <f>IF(F64="","",VLOOKUP(F64,Calculation!$B$3:$G$102,5,FALSE))</f>
        <v>0</v>
      </c>
      <c r="E64" s="18">
        <f>IF(F64="","",VLOOKUP(F64,Calculation!$B$3:$G$102,6,FALSE))</f>
        <v>0</v>
      </c>
      <c r="F64" s="19">
        <f>IF(LARGE(Calculation!$B$3:$B$102,A64)=0,"",LARGE(Calculation!$B$3:$B$102,A64))</f>
        <v>8.1000000000000006E-4</v>
      </c>
      <c r="H64" s="17">
        <v>54</v>
      </c>
      <c r="I64" s="18">
        <f>IF(M64="","",VLOOKUP(M64,Calculation!$B$104:$E$203,2,FALSE))</f>
        <v>0</v>
      </c>
      <c r="J64" s="18">
        <f>IF(M64="","",VLOOKUP(M64,Calculation!$B$104:$E$203,3,FALSE))</f>
        <v>0</v>
      </c>
      <c r="K64" s="18">
        <f>IF(M64="","",VLOOKUP(M64,Calculation!$B$104:$G$203,5,FALSE))</f>
        <v>0</v>
      </c>
      <c r="L64" s="18">
        <f>IF(M64="","",VLOOKUP(M64,Calculation!$B$104:$G$203,6,FALSE))</f>
        <v>0</v>
      </c>
      <c r="M64" s="19">
        <f>IF(LARGE(Calculation!$B$104:$B$203,H64)=0,"",LARGE(Calculation!$B$104:$B$203,H64))</f>
        <v>4.7400000000000003E-3</v>
      </c>
    </row>
    <row r="65" spans="1:13" ht="12" customHeight="1">
      <c r="A65" s="17">
        <v>55</v>
      </c>
      <c r="B65" s="18">
        <f>IF(F65="","",VLOOKUP(F65,Calculation!$B$3:$E$102,2,FALSE))</f>
        <v>0</v>
      </c>
      <c r="C65" s="18">
        <f>IF(F65="","",VLOOKUP(F65,Calculation!$B$3:$E$102,3,FALSE))</f>
        <v>0</v>
      </c>
      <c r="D65" s="18">
        <f>IF(F65="","",VLOOKUP(F65,Calculation!$B$3:$G$102,5,FALSE))</f>
        <v>0</v>
      </c>
      <c r="E65" s="18">
        <f>IF(F65="","",VLOOKUP(F65,Calculation!$B$3:$G$102,6,FALSE))</f>
        <v>0</v>
      </c>
      <c r="F65" s="19">
        <f>IF(LARGE(Calculation!$B$3:$B$102,A65)=0,"",LARGE(Calculation!$B$3:$B$102,A65))</f>
        <v>8.0000000000000004E-4</v>
      </c>
      <c r="H65" s="17">
        <v>55</v>
      </c>
      <c r="I65" s="18">
        <f>IF(M65="","",VLOOKUP(M65,Calculation!$B$104:$E$203,2,FALSE))</f>
        <v>0</v>
      </c>
      <c r="J65" s="18">
        <f>IF(M65="","",VLOOKUP(M65,Calculation!$B$104:$E$203,3,FALSE))</f>
        <v>0</v>
      </c>
      <c r="K65" s="18">
        <f>IF(M65="","",VLOOKUP(M65,Calculation!$B$104:$G$203,5,FALSE))</f>
        <v>0</v>
      </c>
      <c r="L65" s="18">
        <f>IF(M65="","",VLOOKUP(M65,Calculation!$B$104:$G$203,6,FALSE))</f>
        <v>0</v>
      </c>
      <c r="M65" s="19">
        <f>IF(LARGE(Calculation!$B$104:$B$203,H65)=0,"",LARGE(Calculation!$B$104:$B$203,H65))</f>
        <v>4.7299999999999998E-3</v>
      </c>
    </row>
    <row r="66" spans="1:13" ht="12" customHeight="1">
      <c r="A66" s="17">
        <v>56</v>
      </c>
      <c r="B66" s="18">
        <f>IF(F66="","",VLOOKUP(F66,Calculation!$B$3:$E$102,2,FALSE))</f>
        <v>0</v>
      </c>
      <c r="C66" s="18">
        <f>IF(F66="","",VLOOKUP(F66,Calculation!$B$3:$E$102,3,FALSE))</f>
        <v>0</v>
      </c>
      <c r="D66" s="18">
        <f>IF(F66="","",VLOOKUP(F66,Calculation!$B$3:$G$102,5,FALSE))</f>
        <v>0</v>
      </c>
      <c r="E66" s="18">
        <f>IF(F66="","",VLOOKUP(F66,Calculation!$B$3:$G$102,6,FALSE))</f>
        <v>0</v>
      </c>
      <c r="F66" s="19">
        <f>IF(LARGE(Calculation!$B$3:$B$102,A66)=0,"",LARGE(Calculation!$B$3:$B$102,A66))</f>
        <v>7.9000000000000012E-4</v>
      </c>
      <c r="H66" s="17">
        <v>56</v>
      </c>
      <c r="I66" s="18">
        <f>IF(M66="","",VLOOKUP(M66,Calculation!$B$104:$E$203,2,FALSE))</f>
        <v>0</v>
      </c>
      <c r="J66" s="18">
        <f>IF(M66="","",VLOOKUP(M66,Calculation!$B$104:$E$203,3,FALSE))</f>
        <v>0</v>
      </c>
      <c r="K66" s="18">
        <f>IF(M66="","",VLOOKUP(M66,Calculation!$B$104:$G$203,5,FALSE))</f>
        <v>0</v>
      </c>
      <c r="L66" s="18">
        <f>IF(M66="","",VLOOKUP(M66,Calculation!$B$104:$G$203,6,FALSE))</f>
        <v>0</v>
      </c>
      <c r="M66" s="19">
        <f>IF(LARGE(Calculation!$B$104:$B$203,H66)=0,"",LARGE(Calculation!$B$104:$B$203,H66))</f>
        <v>4.7200000000000002E-3</v>
      </c>
    </row>
    <row r="67" spans="1:13" ht="12" customHeight="1">
      <c r="A67" s="17">
        <v>57</v>
      </c>
      <c r="B67" s="18">
        <f>IF(F67="","",VLOOKUP(F67,Calculation!$B$3:$E$102,2,FALSE))</f>
        <v>0</v>
      </c>
      <c r="C67" s="18">
        <f>IF(F67="","",VLOOKUP(F67,Calculation!$B$3:$E$102,3,FALSE))</f>
        <v>0</v>
      </c>
      <c r="D67" s="18">
        <f>IF(F67="","",VLOOKUP(F67,Calculation!$B$3:$G$102,5,FALSE))</f>
        <v>0</v>
      </c>
      <c r="E67" s="18">
        <f>IF(F67="","",VLOOKUP(F67,Calculation!$B$3:$G$102,6,FALSE))</f>
        <v>0</v>
      </c>
      <c r="F67" s="19">
        <f>IF(LARGE(Calculation!$B$3:$B$102,A67)=0,"",LARGE(Calculation!$B$3:$B$102,A67))</f>
        <v>7.8000000000000009E-4</v>
      </c>
      <c r="H67" s="17">
        <v>57</v>
      </c>
      <c r="I67" s="18">
        <f>IF(M67="","",VLOOKUP(M67,Calculation!$B$104:$E$203,2,FALSE))</f>
        <v>0</v>
      </c>
      <c r="J67" s="18">
        <f>IF(M67="","",VLOOKUP(M67,Calculation!$B$104:$E$203,3,FALSE))</f>
        <v>0</v>
      </c>
      <c r="K67" s="18">
        <f>IF(M67="","",VLOOKUP(M67,Calculation!$B$104:$G$203,5,FALSE))</f>
        <v>0</v>
      </c>
      <c r="L67" s="18">
        <f>IF(M67="","",VLOOKUP(M67,Calculation!$B$104:$G$203,6,FALSE))</f>
        <v>0</v>
      </c>
      <c r="M67" s="19">
        <f>IF(LARGE(Calculation!$B$104:$B$203,H67)=0,"",LARGE(Calculation!$B$104:$B$203,H67))</f>
        <v>4.7099999999999998E-3</v>
      </c>
    </row>
    <row r="68" spans="1:13" ht="12" customHeight="1">
      <c r="A68" s="17">
        <v>58</v>
      </c>
      <c r="B68" s="18">
        <f>IF(F68="","",VLOOKUP(F68,Calculation!$B$3:$E$102,2,FALSE))</f>
        <v>0</v>
      </c>
      <c r="C68" s="18">
        <f>IF(F68="","",VLOOKUP(F68,Calculation!$B$3:$E$102,3,FALSE))</f>
        <v>0</v>
      </c>
      <c r="D68" s="18">
        <f>IF(F68="","",VLOOKUP(F68,Calculation!$B$3:$G$102,5,FALSE))</f>
        <v>0</v>
      </c>
      <c r="E68" s="18">
        <f>IF(F68="","",VLOOKUP(F68,Calculation!$B$3:$G$102,6,FALSE))</f>
        <v>0</v>
      </c>
      <c r="F68" s="19">
        <f>IF(LARGE(Calculation!$B$3:$B$102,A68)=0,"",LARGE(Calculation!$B$3:$B$102,A68))</f>
        <v>7.7000000000000007E-4</v>
      </c>
      <c r="H68" s="17">
        <v>58</v>
      </c>
      <c r="I68" s="18">
        <f>IF(M68="","",VLOOKUP(M68,Calculation!$B$104:$E$203,2,FALSE))</f>
        <v>0</v>
      </c>
      <c r="J68" s="18">
        <f>IF(M68="","",VLOOKUP(M68,Calculation!$B$104:$E$203,3,FALSE))</f>
        <v>0</v>
      </c>
      <c r="K68" s="18">
        <f>IF(M68="","",VLOOKUP(M68,Calculation!$B$104:$G$203,5,FALSE))</f>
        <v>0</v>
      </c>
      <c r="L68" s="18">
        <f>IF(M68="","",VLOOKUP(M68,Calculation!$B$104:$G$203,6,FALSE))</f>
        <v>0</v>
      </c>
      <c r="M68" s="19">
        <f>IF(LARGE(Calculation!$B$104:$B$203,H68)=0,"",LARGE(Calculation!$B$104:$B$203,H68))</f>
        <v>4.7000000000000002E-3</v>
      </c>
    </row>
    <row r="69" spans="1:13" ht="12" customHeight="1">
      <c r="A69" s="17">
        <v>59</v>
      </c>
      <c r="B69" s="18">
        <f>IF(F69="","",VLOOKUP(F69,Calculation!$B$3:$E$102,2,FALSE))</f>
        <v>0</v>
      </c>
      <c r="C69" s="18">
        <f>IF(F69="","",VLOOKUP(F69,Calculation!$B$3:$E$102,3,FALSE))</f>
        <v>0</v>
      </c>
      <c r="D69" s="18">
        <f>IF(F69="","",VLOOKUP(F69,Calculation!$B$3:$G$102,5,FALSE))</f>
        <v>0</v>
      </c>
      <c r="E69" s="18">
        <f>IF(F69="","",VLOOKUP(F69,Calculation!$B$3:$G$102,6,FALSE))</f>
        <v>0</v>
      </c>
      <c r="F69" s="19">
        <f>IF(LARGE(Calculation!$B$3:$B$102,A69)=0,"",LARGE(Calculation!$B$3:$B$102,A69))</f>
        <v>7.6000000000000004E-4</v>
      </c>
      <c r="H69" s="17">
        <v>59</v>
      </c>
      <c r="I69" s="18">
        <f>IF(M69="","",VLOOKUP(M69,Calculation!$B$104:$E$203,2,FALSE))</f>
        <v>0</v>
      </c>
      <c r="J69" s="18">
        <f>IF(M69="","",VLOOKUP(M69,Calculation!$B$104:$E$203,3,FALSE))</f>
        <v>0</v>
      </c>
      <c r="K69" s="18">
        <f>IF(M69="","",VLOOKUP(M69,Calculation!$B$104:$G$203,5,FALSE))</f>
        <v>0</v>
      </c>
      <c r="L69" s="18">
        <f>IF(M69="","",VLOOKUP(M69,Calculation!$B$104:$G$203,6,FALSE))</f>
        <v>0</v>
      </c>
      <c r="M69" s="19">
        <f>IF(LARGE(Calculation!$B$104:$B$203,H69)=0,"",LARGE(Calculation!$B$104:$B$203,H69))</f>
        <v>4.6899999999999997E-3</v>
      </c>
    </row>
    <row r="70" spans="1:13" ht="12" customHeight="1">
      <c r="A70" s="17">
        <v>60</v>
      </c>
      <c r="B70" s="18">
        <f>IF(F70="","",VLOOKUP(F70,Calculation!$B$3:$E$102,2,FALSE))</f>
        <v>0</v>
      </c>
      <c r="C70" s="18">
        <f>IF(F70="","",VLOOKUP(F70,Calculation!$B$3:$E$102,3,FALSE))</f>
        <v>0</v>
      </c>
      <c r="D70" s="18">
        <f>IF(F70="","",VLOOKUP(F70,Calculation!$B$3:$G$102,5,FALSE))</f>
        <v>0</v>
      </c>
      <c r="E70" s="18">
        <f>IF(F70="","",VLOOKUP(F70,Calculation!$B$3:$G$102,6,FALSE))</f>
        <v>0</v>
      </c>
      <c r="F70" s="19">
        <f>IF(LARGE(Calculation!$B$3:$B$102,A70)=0,"",LARGE(Calculation!$B$3:$B$102,A70))</f>
        <v>7.5000000000000012E-4</v>
      </c>
      <c r="H70" s="17">
        <v>60</v>
      </c>
      <c r="I70" s="18">
        <f>IF(M70="","",VLOOKUP(M70,Calculation!$B$104:$E$203,2,FALSE))</f>
        <v>0</v>
      </c>
      <c r="J70" s="18">
        <f>IF(M70="","",VLOOKUP(M70,Calculation!$B$104:$E$203,3,FALSE))</f>
        <v>0</v>
      </c>
      <c r="K70" s="18">
        <f>IF(M70="","",VLOOKUP(M70,Calculation!$B$104:$G$203,5,FALSE))</f>
        <v>0</v>
      </c>
      <c r="L70" s="18">
        <f>IF(M70="","",VLOOKUP(M70,Calculation!$B$104:$G$203,6,FALSE))</f>
        <v>0</v>
      </c>
      <c r="M70" s="19">
        <f>IF(LARGE(Calculation!$B$104:$B$203,H70)=0,"",LARGE(Calculation!$B$104:$B$203,H70))</f>
        <v>4.6800000000000001E-3</v>
      </c>
    </row>
    <row r="71" spans="1:13" ht="12" customHeight="1">
      <c r="A71" s="17">
        <v>61</v>
      </c>
      <c r="B71" s="18">
        <f>IF(F71="","",VLOOKUP(F71,Calculation!$B$3:$E$102,2,FALSE))</f>
        <v>0</v>
      </c>
      <c r="C71" s="18">
        <f>IF(F71="","",VLOOKUP(F71,Calculation!$B$3:$E$102,3,FALSE))</f>
        <v>0</v>
      </c>
      <c r="D71" s="18">
        <f>IF(F71="","",VLOOKUP(F71,Calculation!$B$3:$G$102,5,FALSE))</f>
        <v>0</v>
      </c>
      <c r="E71" s="18">
        <f>IF(F71="","",VLOOKUP(F71,Calculation!$B$3:$G$102,6,FALSE))</f>
        <v>0</v>
      </c>
      <c r="F71" s="19">
        <f>IF(LARGE(Calculation!$B$3:$B$102,A71)=0,"",LARGE(Calculation!$B$3:$B$102,A71))</f>
        <v>7.400000000000001E-4</v>
      </c>
      <c r="H71" s="17">
        <v>61</v>
      </c>
      <c r="I71" s="18">
        <f>IF(M71="","",VLOOKUP(M71,Calculation!$B$104:$E$203,2,FALSE))</f>
        <v>0</v>
      </c>
      <c r="J71" s="18">
        <f>IF(M71="","",VLOOKUP(M71,Calculation!$B$104:$E$203,3,FALSE))</f>
        <v>0</v>
      </c>
      <c r="K71" s="18">
        <f>IF(M71="","",VLOOKUP(M71,Calculation!$B$104:$G$203,5,FALSE))</f>
        <v>0</v>
      </c>
      <c r="L71" s="18">
        <f>IF(M71="","",VLOOKUP(M71,Calculation!$B$104:$G$203,6,FALSE))</f>
        <v>0</v>
      </c>
      <c r="M71" s="19">
        <f>IF(LARGE(Calculation!$B$104:$B$203,H71)=0,"",LARGE(Calculation!$B$104:$B$203,H71))</f>
        <v>4.6699999999999997E-3</v>
      </c>
    </row>
    <row r="72" spans="1:13" ht="12" customHeight="1">
      <c r="A72" s="17">
        <v>62</v>
      </c>
      <c r="B72" s="18">
        <f>IF(F72="","",VLOOKUP(F72,Calculation!$B$3:$E$102,2,FALSE))</f>
        <v>0</v>
      </c>
      <c r="C72" s="18">
        <f>IF(F72="","",VLOOKUP(F72,Calculation!$B$3:$E$102,3,FALSE))</f>
        <v>0</v>
      </c>
      <c r="D72" s="18">
        <f>IF(F72="","",VLOOKUP(F72,Calculation!$B$3:$G$102,5,FALSE))</f>
        <v>0</v>
      </c>
      <c r="E72" s="18">
        <f>IF(F72="","",VLOOKUP(F72,Calculation!$B$3:$G$102,6,FALSE))</f>
        <v>0</v>
      </c>
      <c r="F72" s="19">
        <f>IF(LARGE(Calculation!$B$3:$B$102,A72)=0,"",LARGE(Calculation!$B$3:$B$102,A72))</f>
        <v>7.3000000000000007E-4</v>
      </c>
      <c r="H72" s="17">
        <v>62</v>
      </c>
      <c r="I72" s="18">
        <f>IF(M72="","",VLOOKUP(M72,Calculation!$B$104:$E$203,2,FALSE))</f>
        <v>0</v>
      </c>
      <c r="J72" s="18">
        <f>IF(M72="","",VLOOKUP(M72,Calculation!$B$104:$E$203,3,FALSE))</f>
        <v>0</v>
      </c>
      <c r="K72" s="18">
        <f>IF(M72="","",VLOOKUP(M72,Calculation!$B$104:$G$203,5,FALSE))</f>
        <v>0</v>
      </c>
      <c r="L72" s="18">
        <f>IF(M72="","",VLOOKUP(M72,Calculation!$B$104:$G$203,6,FALSE))</f>
        <v>0</v>
      </c>
      <c r="M72" s="19">
        <f>IF(LARGE(Calculation!$B$104:$B$203,H72)=0,"",LARGE(Calculation!$B$104:$B$203,H72))</f>
        <v>4.6600000000000001E-3</v>
      </c>
    </row>
    <row r="73" spans="1:13" ht="12" customHeight="1">
      <c r="A73" s="17">
        <v>63</v>
      </c>
      <c r="B73" s="18">
        <f>IF(F73="","",VLOOKUP(F73,Calculation!$B$3:$E$102,2,FALSE))</f>
        <v>0</v>
      </c>
      <c r="C73" s="18">
        <f>IF(F73="","",VLOOKUP(F73,Calculation!$B$3:$E$102,3,FALSE))</f>
        <v>0</v>
      </c>
      <c r="D73" s="18">
        <f>IF(F73="","",VLOOKUP(F73,Calculation!$B$3:$G$102,5,FALSE))</f>
        <v>0</v>
      </c>
      <c r="E73" s="18">
        <f>IF(F73="","",VLOOKUP(F73,Calculation!$B$3:$G$102,6,FALSE))</f>
        <v>0</v>
      </c>
      <c r="F73" s="19">
        <f>IF(LARGE(Calculation!$B$3:$B$102,A73)=0,"",LARGE(Calculation!$B$3:$B$102,A73))</f>
        <v>7.2000000000000005E-4</v>
      </c>
      <c r="H73" s="17">
        <v>63</v>
      </c>
      <c r="I73" s="18">
        <f>IF(M73="","",VLOOKUP(M73,Calculation!$B$104:$E$203,2,FALSE))</f>
        <v>0</v>
      </c>
      <c r="J73" s="18">
        <f>IF(M73="","",VLOOKUP(M73,Calculation!$B$104:$E$203,3,FALSE))</f>
        <v>0</v>
      </c>
      <c r="K73" s="18">
        <f>IF(M73="","",VLOOKUP(M73,Calculation!$B$104:$G$203,5,FALSE))</f>
        <v>0</v>
      </c>
      <c r="L73" s="18">
        <f>IF(M73="","",VLOOKUP(M73,Calculation!$B$104:$G$203,6,FALSE))</f>
        <v>0</v>
      </c>
      <c r="M73" s="19">
        <f>IF(LARGE(Calculation!$B$104:$B$203,H73)=0,"",LARGE(Calculation!$B$104:$B$203,H73))</f>
        <v>4.6499999999999996E-3</v>
      </c>
    </row>
    <row r="74" spans="1:13" ht="12" customHeight="1">
      <c r="A74" s="17">
        <v>64</v>
      </c>
      <c r="B74" s="18">
        <f>IF(F74="","",VLOOKUP(F74,Calculation!$B$3:$E$102,2,FALSE))</f>
        <v>0</v>
      </c>
      <c r="C74" s="18">
        <f>IF(F74="","",VLOOKUP(F74,Calculation!$B$3:$E$102,3,FALSE))</f>
        <v>0</v>
      </c>
      <c r="D74" s="18">
        <f>IF(F74="","",VLOOKUP(F74,Calculation!$B$3:$G$102,5,FALSE))</f>
        <v>0</v>
      </c>
      <c r="E74" s="18">
        <f>IF(F74="","",VLOOKUP(F74,Calculation!$B$3:$G$102,6,FALSE))</f>
        <v>0</v>
      </c>
      <c r="F74" s="19">
        <f>IF(LARGE(Calculation!$B$3:$B$102,A74)=0,"",LARGE(Calculation!$B$3:$B$102,A74))</f>
        <v>7.1000000000000013E-4</v>
      </c>
      <c r="H74" s="17">
        <v>64</v>
      </c>
      <c r="I74" s="18">
        <f>IF(M74="","",VLOOKUP(M74,Calculation!$B$104:$E$203,2,FALSE))</f>
        <v>0</v>
      </c>
      <c r="J74" s="18">
        <f>IF(M74="","",VLOOKUP(M74,Calculation!$B$104:$E$203,3,FALSE))</f>
        <v>0</v>
      </c>
      <c r="K74" s="18">
        <f>IF(M74="","",VLOOKUP(M74,Calculation!$B$104:$G$203,5,FALSE))</f>
        <v>0</v>
      </c>
      <c r="L74" s="18">
        <f>IF(M74="","",VLOOKUP(M74,Calculation!$B$104:$G$203,6,FALSE))</f>
        <v>0</v>
      </c>
      <c r="M74" s="19">
        <f>IF(LARGE(Calculation!$B$104:$B$203,H74)=0,"",LARGE(Calculation!$B$104:$B$203,H74))</f>
        <v>4.64E-3</v>
      </c>
    </row>
    <row r="75" spans="1:13" ht="12" customHeight="1">
      <c r="A75" s="17">
        <v>65</v>
      </c>
      <c r="B75" s="18">
        <f>IF(F75="","",VLOOKUP(F75,Calculation!$B$3:$E$102,2,FALSE))</f>
        <v>0</v>
      </c>
      <c r="C75" s="18">
        <f>IF(F75="","",VLOOKUP(F75,Calculation!$B$3:$E$102,3,FALSE))</f>
        <v>0</v>
      </c>
      <c r="D75" s="18">
        <f>IF(F75="","",VLOOKUP(F75,Calculation!$B$3:$G$102,5,FALSE))</f>
        <v>0</v>
      </c>
      <c r="E75" s="18">
        <f>IF(F75="","",VLOOKUP(F75,Calculation!$B$3:$G$102,6,FALSE))</f>
        <v>0</v>
      </c>
      <c r="F75" s="19">
        <f>IF(LARGE(Calculation!$B$3:$B$102,A75)=0,"",LARGE(Calculation!$B$3:$B$102,A75))</f>
        <v>7.000000000000001E-4</v>
      </c>
      <c r="H75" s="17">
        <v>65</v>
      </c>
      <c r="I75" s="18">
        <f>IF(M75="","",VLOOKUP(M75,Calculation!$B$104:$E$203,2,FALSE))</f>
        <v>0</v>
      </c>
      <c r="J75" s="18">
        <f>IF(M75="","",VLOOKUP(M75,Calculation!$B$104:$E$203,3,FALSE))</f>
        <v>0</v>
      </c>
      <c r="K75" s="18">
        <f>IF(M75="","",VLOOKUP(M75,Calculation!$B$104:$G$203,5,FALSE))</f>
        <v>0</v>
      </c>
      <c r="L75" s="18">
        <f>IF(M75="","",VLOOKUP(M75,Calculation!$B$104:$G$203,6,FALSE))</f>
        <v>0</v>
      </c>
      <c r="M75" s="19">
        <f>IF(LARGE(Calculation!$B$104:$B$203,H75)=0,"",LARGE(Calculation!$B$104:$B$203,H75))</f>
        <v>4.6299999999999996E-3</v>
      </c>
    </row>
    <row r="76" spans="1:13" ht="12" customHeight="1">
      <c r="A76" s="17">
        <v>66</v>
      </c>
      <c r="B76" s="18">
        <f>IF(F76="","",VLOOKUP(F76,Calculation!$B$3:$E$102,2,FALSE))</f>
        <v>0</v>
      </c>
      <c r="C76" s="18">
        <f>IF(F76="","",VLOOKUP(F76,Calculation!$B$3:$E$102,3,FALSE))</f>
        <v>0</v>
      </c>
      <c r="D76" s="18">
        <f>IF(F76="","",VLOOKUP(F76,Calculation!$B$3:$G$102,5,FALSE))</f>
        <v>0</v>
      </c>
      <c r="E76" s="18">
        <f>IF(F76="","",VLOOKUP(F76,Calculation!$B$3:$G$102,6,FALSE))</f>
        <v>0</v>
      </c>
      <c r="F76" s="19">
        <f>IF(LARGE(Calculation!$B$3:$B$102,A76)=0,"",LARGE(Calculation!$B$3:$B$102,A76))</f>
        <v>6.9000000000000008E-4</v>
      </c>
      <c r="H76" s="17">
        <v>66</v>
      </c>
      <c r="I76" s="18">
        <f>IF(M76="","",VLOOKUP(M76,Calculation!$B$104:$E$203,2,FALSE))</f>
        <v>0</v>
      </c>
      <c r="J76" s="18">
        <f>IF(M76="","",VLOOKUP(M76,Calculation!$B$104:$E$203,3,FALSE))</f>
        <v>0</v>
      </c>
      <c r="K76" s="18">
        <f>IF(M76="","",VLOOKUP(M76,Calculation!$B$104:$G$203,5,FALSE))</f>
        <v>0</v>
      </c>
      <c r="L76" s="18">
        <f>IF(M76="","",VLOOKUP(M76,Calculation!$B$104:$G$203,6,FALSE))</f>
        <v>0</v>
      </c>
      <c r="M76" s="19">
        <f>IF(LARGE(Calculation!$B$104:$B$203,H76)=0,"",LARGE(Calculation!$B$104:$B$203,H76))</f>
        <v>4.62E-3</v>
      </c>
    </row>
    <row r="77" spans="1:13" ht="12" customHeight="1">
      <c r="A77" s="17">
        <v>67</v>
      </c>
      <c r="B77" s="18">
        <f>IF(F77="","",VLOOKUP(F77,Calculation!$B$3:$E$102,2,FALSE))</f>
        <v>0</v>
      </c>
      <c r="C77" s="18">
        <f>IF(F77="","",VLOOKUP(F77,Calculation!$B$3:$E$102,3,FALSE))</f>
        <v>0</v>
      </c>
      <c r="D77" s="18">
        <f>IF(F77="","",VLOOKUP(F77,Calculation!$B$3:$G$102,5,FALSE))</f>
        <v>0</v>
      </c>
      <c r="E77" s="18">
        <f>IF(F77="","",VLOOKUP(F77,Calculation!$B$3:$G$102,6,FALSE))</f>
        <v>0</v>
      </c>
      <c r="F77" s="19">
        <f>IF(LARGE(Calculation!$B$3:$B$102,A77)=0,"",LARGE(Calculation!$B$3:$B$102,A77))</f>
        <v>6.8000000000000005E-4</v>
      </c>
      <c r="H77" s="17">
        <v>67</v>
      </c>
      <c r="I77" s="18">
        <f>IF(M77="","",VLOOKUP(M77,Calculation!$B$104:$E$203,2,FALSE))</f>
        <v>0</v>
      </c>
      <c r="J77" s="18">
        <f>IF(M77="","",VLOOKUP(M77,Calculation!$B$104:$E$203,3,FALSE))</f>
        <v>0</v>
      </c>
      <c r="K77" s="18">
        <f>IF(M77="","",VLOOKUP(M77,Calculation!$B$104:$G$203,5,FALSE))</f>
        <v>0</v>
      </c>
      <c r="L77" s="18">
        <f>IF(M77="","",VLOOKUP(M77,Calculation!$B$104:$G$203,6,FALSE))</f>
        <v>0</v>
      </c>
      <c r="M77" s="19">
        <f>IF(LARGE(Calculation!$B$104:$B$203,H77)=0,"",LARGE(Calculation!$B$104:$B$203,H77))</f>
        <v>4.6100000000000004E-3</v>
      </c>
    </row>
    <row r="78" spans="1:13" ht="12" customHeight="1">
      <c r="A78" s="17">
        <v>68</v>
      </c>
      <c r="B78" s="18">
        <f>IF(F78="","",VLOOKUP(F78,Calculation!$B$3:$E$102,2,FALSE))</f>
        <v>0</v>
      </c>
      <c r="C78" s="18">
        <f>IF(F78="","",VLOOKUP(F78,Calculation!$B$3:$E$102,3,FALSE))</f>
        <v>0</v>
      </c>
      <c r="D78" s="18">
        <f>IF(F78="","",VLOOKUP(F78,Calculation!$B$3:$G$102,5,FALSE))</f>
        <v>0</v>
      </c>
      <c r="E78" s="18">
        <f>IF(F78="","",VLOOKUP(F78,Calculation!$B$3:$G$102,6,FALSE))</f>
        <v>0</v>
      </c>
      <c r="F78" s="19">
        <f>IF(LARGE(Calculation!$B$3:$B$102,A78)=0,"",LARGE(Calculation!$B$3:$B$102,A78))</f>
        <v>6.7000000000000013E-4</v>
      </c>
      <c r="H78" s="17">
        <v>68</v>
      </c>
      <c r="I78" s="18">
        <f>IF(M78="","",VLOOKUP(M78,Calculation!$B$104:$E$203,2,FALSE))</f>
        <v>0</v>
      </c>
      <c r="J78" s="18">
        <f>IF(M78="","",VLOOKUP(M78,Calculation!$B$104:$E$203,3,FALSE))</f>
        <v>0</v>
      </c>
      <c r="K78" s="18">
        <f>IF(M78="","",VLOOKUP(M78,Calculation!$B$104:$G$203,5,FALSE))</f>
        <v>0</v>
      </c>
      <c r="L78" s="18">
        <f>IF(M78="","",VLOOKUP(M78,Calculation!$B$104:$G$203,6,FALSE))</f>
        <v>0</v>
      </c>
      <c r="M78" s="19">
        <f>IF(LARGE(Calculation!$B$104:$B$203,H78)=0,"",LARGE(Calculation!$B$104:$B$203,H78))</f>
        <v>4.5999999999999999E-3</v>
      </c>
    </row>
    <row r="79" spans="1:13" ht="12" customHeight="1">
      <c r="A79" s="17">
        <v>69</v>
      </c>
      <c r="B79" s="18">
        <f>IF(F79="","",VLOOKUP(F79,Calculation!$B$3:$E$102,2,FALSE))</f>
        <v>0</v>
      </c>
      <c r="C79" s="18">
        <f>IF(F79="","",VLOOKUP(F79,Calculation!$B$3:$E$102,3,FALSE))</f>
        <v>0</v>
      </c>
      <c r="D79" s="18">
        <f>IF(F79="","",VLOOKUP(F79,Calculation!$B$3:$G$102,5,FALSE))</f>
        <v>0</v>
      </c>
      <c r="E79" s="18">
        <f>IF(F79="","",VLOOKUP(F79,Calculation!$B$3:$G$102,6,FALSE))</f>
        <v>0</v>
      </c>
      <c r="F79" s="19">
        <f>IF(LARGE(Calculation!$B$3:$B$102,A79)=0,"",LARGE(Calculation!$B$3:$B$102,A79))</f>
        <v>6.600000000000001E-4</v>
      </c>
      <c r="H79" s="17">
        <v>69</v>
      </c>
      <c r="I79" s="18">
        <f>IF(M79="","",VLOOKUP(M79,Calculation!$B$104:$E$203,2,FALSE))</f>
        <v>0</v>
      </c>
      <c r="J79" s="18">
        <f>IF(M79="","",VLOOKUP(M79,Calculation!$B$104:$E$203,3,FALSE))</f>
        <v>0</v>
      </c>
      <c r="K79" s="18">
        <f>IF(M79="","",VLOOKUP(M79,Calculation!$B$104:$G$203,5,FALSE))</f>
        <v>0</v>
      </c>
      <c r="L79" s="18">
        <f>IF(M79="","",VLOOKUP(M79,Calculation!$B$104:$G$203,6,FALSE))</f>
        <v>0</v>
      </c>
      <c r="M79" s="19">
        <f>IF(LARGE(Calculation!$B$104:$B$203,H79)=0,"",LARGE(Calculation!$B$104:$B$203,H79))</f>
        <v>4.5900000000000003E-3</v>
      </c>
    </row>
    <row r="80" spans="1:13" ht="12" customHeight="1">
      <c r="A80" s="17">
        <v>70</v>
      </c>
      <c r="B80" s="18">
        <f>IF(F80="","",VLOOKUP(F80,Calculation!$B$3:$E$102,2,FALSE))</f>
        <v>0</v>
      </c>
      <c r="C80" s="18">
        <f>IF(F80="","",VLOOKUP(F80,Calculation!$B$3:$E$102,3,FALSE))</f>
        <v>0</v>
      </c>
      <c r="D80" s="18">
        <f>IF(F80="","",VLOOKUP(F80,Calculation!$B$3:$G$102,5,FALSE))</f>
        <v>0</v>
      </c>
      <c r="E80" s="18">
        <f>IF(F80="","",VLOOKUP(F80,Calculation!$B$3:$G$102,6,FALSE))</f>
        <v>0</v>
      </c>
      <c r="F80" s="19">
        <f>IF(LARGE(Calculation!$B$3:$B$102,A80)=0,"",LARGE(Calculation!$B$3:$B$102,A80))</f>
        <v>6.5000000000000008E-4</v>
      </c>
      <c r="H80" s="17">
        <v>70</v>
      </c>
      <c r="I80" s="18">
        <f>IF(M80="","",VLOOKUP(M80,Calculation!$B$104:$E$203,2,FALSE))</f>
        <v>0</v>
      </c>
      <c r="J80" s="18">
        <f>IF(M80="","",VLOOKUP(M80,Calculation!$B$104:$E$203,3,FALSE))</f>
        <v>0</v>
      </c>
      <c r="K80" s="18">
        <f>IF(M80="","",VLOOKUP(M80,Calculation!$B$104:$G$203,5,FALSE))</f>
        <v>0</v>
      </c>
      <c r="L80" s="18">
        <f>IF(M80="","",VLOOKUP(M80,Calculation!$B$104:$G$203,6,FALSE))</f>
        <v>0</v>
      </c>
      <c r="M80" s="19">
        <f>IF(LARGE(Calculation!$B$104:$B$203,H80)=0,"",LARGE(Calculation!$B$104:$B$203,H80))</f>
        <v>4.5799999999999999E-3</v>
      </c>
    </row>
    <row r="81" spans="1:13" ht="12" customHeight="1">
      <c r="A81" s="17">
        <v>71</v>
      </c>
      <c r="B81" s="18">
        <f>IF(F81="","",VLOOKUP(F81,Calculation!$B$3:$E$102,2,FALSE))</f>
        <v>0</v>
      </c>
      <c r="C81" s="18">
        <f>IF(F81="","",VLOOKUP(F81,Calculation!$B$3:$E$102,3,FALSE))</f>
        <v>0</v>
      </c>
      <c r="D81" s="18">
        <f>IF(F81="","",VLOOKUP(F81,Calculation!$B$3:$G$102,5,FALSE))</f>
        <v>0</v>
      </c>
      <c r="E81" s="18">
        <f>IF(F81="","",VLOOKUP(F81,Calculation!$B$3:$G$102,6,FALSE))</f>
        <v>0</v>
      </c>
      <c r="F81" s="19">
        <f>IF(LARGE(Calculation!$B$3:$B$102,A81)=0,"",LARGE(Calculation!$B$3:$B$102,A81))</f>
        <v>6.4000000000000005E-4</v>
      </c>
      <c r="H81" s="17">
        <v>71</v>
      </c>
      <c r="I81" s="18">
        <f>IF(M81="","",VLOOKUP(M81,Calculation!$B$104:$E$203,2,FALSE))</f>
        <v>0</v>
      </c>
      <c r="J81" s="18">
        <f>IF(M81="","",VLOOKUP(M81,Calculation!$B$104:$E$203,3,FALSE))</f>
        <v>0</v>
      </c>
      <c r="K81" s="18">
        <f>IF(M81="","",VLOOKUP(M81,Calculation!$B$104:$G$203,5,FALSE))</f>
        <v>0</v>
      </c>
      <c r="L81" s="18">
        <f>IF(M81="","",VLOOKUP(M81,Calculation!$B$104:$G$203,6,FALSE))</f>
        <v>0</v>
      </c>
      <c r="M81" s="19">
        <f>IF(LARGE(Calculation!$B$104:$B$203,H81)=0,"",LARGE(Calculation!$B$104:$B$203,H81))</f>
        <v>4.5700000000000003E-3</v>
      </c>
    </row>
    <row r="82" spans="1:13" ht="12" customHeight="1">
      <c r="A82" s="17">
        <v>72</v>
      </c>
      <c r="B82" s="18">
        <f>IF(F82="","",VLOOKUP(F82,Calculation!$B$3:$E$102,2,FALSE))</f>
        <v>0</v>
      </c>
      <c r="C82" s="18">
        <f>IF(F82="","",VLOOKUP(F82,Calculation!$B$3:$E$102,3,FALSE))</f>
        <v>0</v>
      </c>
      <c r="D82" s="18">
        <f>IF(F82="","",VLOOKUP(F82,Calculation!$B$3:$G$102,5,FALSE))</f>
        <v>0</v>
      </c>
      <c r="E82" s="18">
        <f>IF(F82="","",VLOOKUP(F82,Calculation!$B$3:$G$102,6,FALSE))</f>
        <v>0</v>
      </c>
      <c r="F82" s="19">
        <f>IF(LARGE(Calculation!$B$3:$B$102,A82)=0,"",LARGE(Calculation!$B$3:$B$102,A82))</f>
        <v>6.3000000000000003E-4</v>
      </c>
      <c r="H82" s="17">
        <v>72</v>
      </c>
      <c r="I82" s="18">
        <f>IF(M82="","",VLOOKUP(M82,Calculation!$B$104:$E$203,2,FALSE))</f>
        <v>0</v>
      </c>
      <c r="J82" s="18">
        <f>IF(M82="","",VLOOKUP(M82,Calculation!$B$104:$E$203,3,FALSE))</f>
        <v>0</v>
      </c>
      <c r="K82" s="18">
        <f>IF(M82="","",VLOOKUP(M82,Calculation!$B$104:$G$203,5,FALSE))</f>
        <v>0</v>
      </c>
      <c r="L82" s="18">
        <f>IF(M82="","",VLOOKUP(M82,Calculation!$B$104:$G$203,6,FALSE))</f>
        <v>0</v>
      </c>
      <c r="M82" s="19">
        <f>IF(LARGE(Calculation!$B$104:$B$203,H82)=0,"",LARGE(Calculation!$B$104:$B$203,H82))</f>
        <v>4.5599999999999998E-3</v>
      </c>
    </row>
    <row r="83" spans="1:13" ht="12" customHeight="1">
      <c r="A83" s="17">
        <v>73</v>
      </c>
      <c r="B83" s="18">
        <f>IF(F83="","",VLOOKUP(F83,Calculation!$B$3:$E$102,2,FALSE))</f>
        <v>0</v>
      </c>
      <c r="C83" s="18">
        <f>IF(F83="","",VLOOKUP(F83,Calculation!$B$3:$E$102,3,FALSE))</f>
        <v>0</v>
      </c>
      <c r="D83" s="18">
        <f>IF(F83="","",VLOOKUP(F83,Calculation!$B$3:$G$102,5,FALSE))</f>
        <v>0</v>
      </c>
      <c r="E83" s="18">
        <f>IF(F83="","",VLOOKUP(F83,Calculation!$B$3:$G$102,6,FALSE))</f>
        <v>0</v>
      </c>
      <c r="F83" s="19">
        <f>IF(LARGE(Calculation!$B$3:$B$102,A83)=0,"",LARGE(Calculation!$B$3:$B$102,A83))</f>
        <v>6.2000000000000011E-4</v>
      </c>
      <c r="H83" s="17">
        <v>73</v>
      </c>
      <c r="I83" s="18">
        <f>IF(M83="","",VLOOKUP(M83,Calculation!$B$104:$E$203,2,FALSE))</f>
        <v>0</v>
      </c>
      <c r="J83" s="18">
        <f>IF(M83="","",VLOOKUP(M83,Calculation!$B$104:$E$203,3,FALSE))</f>
        <v>0</v>
      </c>
      <c r="K83" s="18">
        <f>IF(M83="","",VLOOKUP(M83,Calculation!$B$104:$G$203,5,FALSE))</f>
        <v>0</v>
      </c>
      <c r="L83" s="18">
        <f>IF(M83="","",VLOOKUP(M83,Calculation!$B$104:$G$203,6,FALSE))</f>
        <v>0</v>
      </c>
      <c r="M83" s="19">
        <f>IF(LARGE(Calculation!$B$104:$B$203,H83)=0,"",LARGE(Calculation!$B$104:$B$203,H83))</f>
        <v>4.5500000000000002E-3</v>
      </c>
    </row>
    <row r="84" spans="1:13" ht="12" customHeight="1">
      <c r="A84" s="17">
        <v>74</v>
      </c>
      <c r="B84" s="18">
        <f>IF(F84="","",VLOOKUP(F84,Calculation!$B$3:$E$102,2,FALSE))</f>
        <v>0</v>
      </c>
      <c r="C84" s="18">
        <f>IF(F84="","",VLOOKUP(F84,Calculation!$B$3:$E$102,3,FALSE))</f>
        <v>0</v>
      </c>
      <c r="D84" s="18">
        <f>IF(F84="","",VLOOKUP(F84,Calculation!$B$3:$G$102,5,FALSE))</f>
        <v>0</v>
      </c>
      <c r="E84" s="18">
        <f>IF(F84="","",VLOOKUP(F84,Calculation!$B$3:$G$102,6,FALSE))</f>
        <v>0</v>
      </c>
      <c r="F84" s="19">
        <f>IF(LARGE(Calculation!$B$3:$B$102,A84)=0,"",LARGE(Calculation!$B$3:$B$102,A84))</f>
        <v>6.1000000000000008E-4</v>
      </c>
      <c r="H84" s="17">
        <v>74</v>
      </c>
      <c r="I84" s="18">
        <f>IF(M84="","",VLOOKUP(M84,Calculation!$B$104:$E$203,2,FALSE))</f>
        <v>0</v>
      </c>
      <c r="J84" s="18">
        <f>IF(M84="","",VLOOKUP(M84,Calculation!$B$104:$E$203,3,FALSE))</f>
        <v>0</v>
      </c>
      <c r="K84" s="18">
        <f>IF(M84="","",VLOOKUP(M84,Calculation!$B$104:$G$203,5,FALSE))</f>
        <v>0</v>
      </c>
      <c r="L84" s="18">
        <f>IF(M84="","",VLOOKUP(M84,Calculation!$B$104:$G$203,6,FALSE))</f>
        <v>0</v>
      </c>
      <c r="M84" s="19">
        <f>IF(LARGE(Calculation!$B$104:$B$203,H84)=0,"",LARGE(Calculation!$B$104:$B$203,H84))</f>
        <v>4.5399999999999998E-3</v>
      </c>
    </row>
    <row r="85" spans="1:13" ht="12" customHeight="1">
      <c r="A85" s="17">
        <v>75</v>
      </c>
      <c r="B85" s="18">
        <f>IF(F85="","",VLOOKUP(F85,Calculation!$B$3:$E$102,2,FALSE))</f>
        <v>0</v>
      </c>
      <c r="C85" s="18">
        <f>IF(F85="","",VLOOKUP(F85,Calculation!$B$3:$E$102,3,FALSE))</f>
        <v>0</v>
      </c>
      <c r="D85" s="18">
        <f>IF(F85="","",VLOOKUP(F85,Calculation!$B$3:$G$102,5,FALSE))</f>
        <v>0</v>
      </c>
      <c r="E85" s="18">
        <f>IF(F85="","",VLOOKUP(F85,Calculation!$B$3:$G$102,6,FALSE))</f>
        <v>0</v>
      </c>
      <c r="F85" s="19">
        <f>IF(LARGE(Calculation!$B$3:$B$102,A85)=0,"",LARGE(Calculation!$B$3:$B$102,A85))</f>
        <v>6.0000000000000006E-4</v>
      </c>
      <c r="H85" s="17">
        <v>75</v>
      </c>
      <c r="I85" s="18">
        <f>IF(M85="","",VLOOKUP(M85,Calculation!$B$104:$E$203,2,FALSE))</f>
        <v>0</v>
      </c>
      <c r="J85" s="18">
        <f>IF(M85="","",VLOOKUP(M85,Calculation!$B$104:$E$203,3,FALSE))</f>
        <v>0</v>
      </c>
      <c r="K85" s="18">
        <f>IF(M85="","",VLOOKUP(M85,Calculation!$B$104:$G$203,5,FALSE))</f>
        <v>0</v>
      </c>
      <c r="L85" s="18">
        <f>IF(M85="","",VLOOKUP(M85,Calculation!$B$104:$G$203,6,FALSE))</f>
        <v>0</v>
      </c>
      <c r="M85" s="19">
        <f>IF(LARGE(Calculation!$B$104:$B$203,H85)=0,"",LARGE(Calculation!$B$104:$B$203,H85))</f>
        <v>4.5300000000000002E-3</v>
      </c>
    </row>
    <row r="86" spans="1:13" ht="12" customHeight="1">
      <c r="A86" s="17">
        <v>76</v>
      </c>
      <c r="B86" s="18">
        <f>IF(F86="","",VLOOKUP(F86,Calculation!$B$3:$E$102,2,FALSE))</f>
        <v>0</v>
      </c>
      <c r="C86" s="18">
        <f>IF(F86="","",VLOOKUP(F86,Calculation!$B$3:$E$102,3,FALSE))</f>
        <v>0</v>
      </c>
      <c r="D86" s="18">
        <f>IF(F86="","",VLOOKUP(F86,Calculation!$B$3:$G$102,5,FALSE))</f>
        <v>0</v>
      </c>
      <c r="E86" s="18">
        <f>IF(F86="","",VLOOKUP(F86,Calculation!$B$3:$G$102,6,FALSE))</f>
        <v>0</v>
      </c>
      <c r="F86" s="19">
        <f>IF(LARGE(Calculation!$B$3:$B$102,A86)=0,"",LARGE(Calculation!$B$3:$B$102,A86))</f>
        <v>5.9000000000000003E-4</v>
      </c>
      <c r="H86" s="17">
        <v>76</v>
      </c>
      <c r="I86" s="18">
        <f>IF(M86="","",VLOOKUP(M86,Calculation!$B$104:$E$203,2,FALSE))</f>
        <v>0</v>
      </c>
      <c r="J86" s="18">
        <f>IF(M86="","",VLOOKUP(M86,Calculation!$B$104:$E$203,3,FALSE))</f>
        <v>0</v>
      </c>
      <c r="K86" s="18">
        <f>IF(M86="","",VLOOKUP(M86,Calculation!$B$104:$G$203,5,FALSE))</f>
        <v>0</v>
      </c>
      <c r="L86" s="18">
        <f>IF(M86="","",VLOOKUP(M86,Calculation!$B$104:$G$203,6,FALSE))</f>
        <v>0</v>
      </c>
      <c r="M86" s="19">
        <f>IF(LARGE(Calculation!$B$104:$B$203,H86)=0,"",LARGE(Calculation!$B$104:$B$203,H86))</f>
        <v>4.5199999999999997E-3</v>
      </c>
    </row>
    <row r="87" spans="1:13" ht="12" customHeight="1">
      <c r="A87" s="17">
        <v>77</v>
      </c>
      <c r="B87" s="18">
        <f>IF(F87="","",VLOOKUP(F87,Calculation!$B$3:$E$102,2,FALSE))</f>
        <v>0</v>
      </c>
      <c r="C87" s="18">
        <f>IF(F87="","",VLOOKUP(F87,Calculation!$B$3:$E$102,3,FALSE))</f>
        <v>0</v>
      </c>
      <c r="D87" s="18">
        <f>IF(F87="","",VLOOKUP(F87,Calculation!$B$3:$G$102,5,FALSE))</f>
        <v>0</v>
      </c>
      <c r="E87" s="18">
        <f>IF(F87="","",VLOOKUP(F87,Calculation!$B$3:$G$102,6,FALSE))</f>
        <v>0</v>
      </c>
      <c r="F87" s="19">
        <f>IF(LARGE(Calculation!$B$3:$B$102,A87)=0,"",LARGE(Calculation!$B$3:$B$102,A87))</f>
        <v>5.8000000000000011E-4</v>
      </c>
      <c r="H87" s="17">
        <v>77</v>
      </c>
      <c r="I87" s="18">
        <f>IF(M87="","",VLOOKUP(M87,Calculation!$B$104:$E$203,2,FALSE))</f>
        <v>0</v>
      </c>
      <c r="J87" s="18">
        <f>IF(M87="","",VLOOKUP(M87,Calculation!$B$104:$E$203,3,FALSE))</f>
        <v>0</v>
      </c>
      <c r="K87" s="18">
        <f>IF(M87="","",VLOOKUP(M87,Calculation!$B$104:$G$203,5,FALSE))</f>
        <v>0</v>
      </c>
      <c r="L87" s="18">
        <f>IF(M87="","",VLOOKUP(M87,Calculation!$B$104:$G$203,6,FALSE))</f>
        <v>0</v>
      </c>
      <c r="M87" s="19">
        <f>IF(LARGE(Calculation!$B$104:$B$203,H87)=0,"",LARGE(Calculation!$B$104:$B$203,H87))</f>
        <v>4.5100000000000001E-3</v>
      </c>
    </row>
    <row r="88" spans="1:13" ht="12" customHeight="1">
      <c r="A88" s="17">
        <v>78</v>
      </c>
      <c r="B88" s="18">
        <f>IF(F88="","",VLOOKUP(F88,Calculation!$B$3:$E$102,2,FALSE))</f>
        <v>0</v>
      </c>
      <c r="C88" s="18">
        <f>IF(F88="","",VLOOKUP(F88,Calculation!$B$3:$E$102,3,FALSE))</f>
        <v>0</v>
      </c>
      <c r="D88" s="18">
        <f>IF(F88="","",VLOOKUP(F88,Calculation!$B$3:$G$102,5,FALSE))</f>
        <v>0</v>
      </c>
      <c r="E88" s="18">
        <f>IF(F88="","",VLOOKUP(F88,Calculation!$B$3:$G$102,6,FALSE))</f>
        <v>0</v>
      </c>
      <c r="F88" s="19">
        <f>IF(LARGE(Calculation!$B$3:$B$102,A88)=0,"",LARGE(Calculation!$B$3:$B$102,A88))</f>
        <v>5.7000000000000009E-4</v>
      </c>
      <c r="H88" s="17">
        <v>78</v>
      </c>
      <c r="I88" s="18">
        <f>IF(M88="","",VLOOKUP(M88,Calculation!$B$104:$E$203,2,FALSE))</f>
        <v>0</v>
      </c>
      <c r="J88" s="18">
        <f>IF(M88="","",VLOOKUP(M88,Calculation!$B$104:$E$203,3,FALSE))</f>
        <v>0</v>
      </c>
      <c r="K88" s="18">
        <f>IF(M88="","",VLOOKUP(M88,Calculation!$B$104:$G$203,5,FALSE))</f>
        <v>0</v>
      </c>
      <c r="L88" s="18">
        <f>IF(M88="","",VLOOKUP(M88,Calculation!$B$104:$G$203,6,FALSE))</f>
        <v>0</v>
      </c>
      <c r="M88" s="19">
        <f>IF(LARGE(Calculation!$B$104:$B$203,H88)=0,"",LARGE(Calculation!$B$104:$B$203,H88))</f>
        <v>4.4999999999999997E-3</v>
      </c>
    </row>
    <row r="89" spans="1:13" ht="12" customHeight="1">
      <c r="A89" s="17">
        <v>79</v>
      </c>
      <c r="B89" s="18">
        <f>IF(F89="","",VLOOKUP(F89,Calculation!$B$3:$E$102,2,FALSE))</f>
        <v>0</v>
      </c>
      <c r="C89" s="18">
        <f>IF(F89="","",VLOOKUP(F89,Calculation!$B$3:$E$102,3,FALSE))</f>
        <v>0</v>
      </c>
      <c r="D89" s="18">
        <f>IF(F89="","",VLOOKUP(F89,Calculation!$B$3:$G$102,5,FALSE))</f>
        <v>0</v>
      </c>
      <c r="E89" s="18">
        <f>IF(F89="","",VLOOKUP(F89,Calculation!$B$3:$G$102,6,FALSE))</f>
        <v>0</v>
      </c>
      <c r="F89" s="19">
        <f>IF(LARGE(Calculation!$B$3:$B$102,A89)=0,"",LARGE(Calculation!$B$3:$B$102,A89))</f>
        <v>5.6000000000000006E-4</v>
      </c>
      <c r="H89" s="17">
        <v>79</v>
      </c>
      <c r="I89" s="18">
        <f>IF(M89="","",VLOOKUP(M89,Calculation!$B$104:$E$203,2,FALSE))</f>
        <v>0</v>
      </c>
      <c r="J89" s="18">
        <f>IF(M89="","",VLOOKUP(M89,Calculation!$B$104:$E$203,3,FALSE))</f>
        <v>0</v>
      </c>
      <c r="K89" s="18">
        <f>IF(M89="","",VLOOKUP(M89,Calculation!$B$104:$G$203,5,FALSE))</f>
        <v>0</v>
      </c>
      <c r="L89" s="18">
        <f>IF(M89="","",VLOOKUP(M89,Calculation!$B$104:$G$203,6,FALSE))</f>
        <v>0</v>
      </c>
      <c r="M89" s="19">
        <f>IF(LARGE(Calculation!$B$104:$B$203,H89)=0,"",LARGE(Calculation!$B$104:$B$203,H89))</f>
        <v>4.4900000000000001E-3</v>
      </c>
    </row>
    <row r="90" spans="1:13" ht="12" customHeight="1">
      <c r="A90" s="17">
        <v>80</v>
      </c>
      <c r="B90" s="18">
        <f>IF(F90="","",VLOOKUP(F90,Calculation!$B$3:$E$102,2,FALSE))</f>
        <v>0</v>
      </c>
      <c r="C90" s="18">
        <f>IF(F90="","",VLOOKUP(F90,Calculation!$B$3:$E$102,3,FALSE))</f>
        <v>0</v>
      </c>
      <c r="D90" s="18">
        <f>IF(F90="","",VLOOKUP(F90,Calculation!$B$3:$G$102,5,FALSE))</f>
        <v>0</v>
      </c>
      <c r="E90" s="18">
        <f>IF(F90="","",VLOOKUP(F90,Calculation!$B$3:$G$102,6,FALSE))</f>
        <v>0</v>
      </c>
      <c r="F90" s="19">
        <f>IF(LARGE(Calculation!$B$3:$B$102,A90)=0,"",LARGE(Calculation!$B$3:$B$102,A90))</f>
        <v>5.5000000000000003E-4</v>
      </c>
      <c r="H90" s="17">
        <v>80</v>
      </c>
      <c r="I90" s="18">
        <f>IF(M90="","",VLOOKUP(M90,Calculation!$B$104:$E$203,2,FALSE))</f>
        <v>0</v>
      </c>
      <c r="J90" s="18">
        <f>IF(M90="","",VLOOKUP(M90,Calculation!$B$104:$E$203,3,FALSE))</f>
        <v>0</v>
      </c>
      <c r="K90" s="18">
        <f>IF(M90="","",VLOOKUP(M90,Calculation!$B$104:$G$203,5,FALSE))</f>
        <v>0</v>
      </c>
      <c r="L90" s="18">
        <f>IF(M90="","",VLOOKUP(M90,Calculation!$B$104:$G$203,6,FALSE))</f>
        <v>0</v>
      </c>
      <c r="M90" s="19">
        <f>IF(LARGE(Calculation!$B$104:$B$203,H90)=0,"",LARGE(Calculation!$B$104:$B$203,H90))</f>
        <v>4.4799999999999996E-3</v>
      </c>
    </row>
    <row r="91" spans="1:13" ht="12" customHeight="1">
      <c r="A91" s="17">
        <v>81</v>
      </c>
      <c r="B91" s="18">
        <f>IF(F91="","",VLOOKUP(F91,Calculation!$B$3:$E$102,2,FALSE))</f>
        <v>0</v>
      </c>
      <c r="C91" s="18">
        <f>IF(F91="","",VLOOKUP(F91,Calculation!$B$3:$E$102,3,FALSE))</f>
        <v>0</v>
      </c>
      <c r="D91" s="18">
        <f>IF(F91="","",VLOOKUP(F91,Calculation!$B$3:$G$102,5,FALSE))</f>
        <v>0</v>
      </c>
      <c r="E91" s="18">
        <f>IF(F91="","",VLOOKUP(F91,Calculation!$B$3:$G$102,6,FALSE))</f>
        <v>0</v>
      </c>
      <c r="F91" s="19">
        <f>IF(LARGE(Calculation!$B$3:$B$102,A91)=0,"",LARGE(Calculation!$B$3:$B$102,A91))</f>
        <v>5.4000000000000012E-4</v>
      </c>
      <c r="H91" s="17">
        <v>81</v>
      </c>
      <c r="I91" s="18">
        <f>IF(M91="","",VLOOKUP(M91,Calculation!$B$104:$E$203,2,FALSE))</f>
        <v>0</v>
      </c>
      <c r="J91" s="18">
        <f>IF(M91="","",VLOOKUP(M91,Calculation!$B$104:$E$203,3,FALSE))</f>
        <v>0</v>
      </c>
      <c r="K91" s="18">
        <f>IF(M91="","",VLOOKUP(M91,Calculation!$B$104:$G$203,5,FALSE))</f>
        <v>0</v>
      </c>
      <c r="L91" s="18">
        <f>IF(M91="","",VLOOKUP(M91,Calculation!$B$104:$G$203,6,FALSE))</f>
        <v>0</v>
      </c>
      <c r="M91" s="19">
        <f>IF(LARGE(Calculation!$B$104:$B$203,H91)=0,"",LARGE(Calculation!$B$104:$B$203,H91))</f>
        <v>4.47E-3</v>
      </c>
    </row>
    <row r="92" spans="1:13" ht="12" customHeight="1">
      <c r="A92" s="17">
        <v>82</v>
      </c>
      <c r="B92" s="18">
        <f>IF(F92="","",VLOOKUP(F92,Calculation!$B$3:$E$102,2,FALSE))</f>
        <v>0</v>
      </c>
      <c r="C92" s="18">
        <f>IF(F92="","",VLOOKUP(F92,Calculation!$B$3:$E$102,3,FALSE))</f>
        <v>0</v>
      </c>
      <c r="D92" s="18">
        <f>IF(F92="","",VLOOKUP(F92,Calculation!$B$3:$G$102,5,FALSE))</f>
        <v>0</v>
      </c>
      <c r="E92" s="18">
        <f>IF(F92="","",VLOOKUP(F92,Calculation!$B$3:$G$102,6,FALSE))</f>
        <v>0</v>
      </c>
      <c r="F92" s="19">
        <f>IF(LARGE(Calculation!$B$3:$B$102,A92)=0,"",LARGE(Calculation!$B$3:$B$102,A92))</f>
        <v>5.3000000000000009E-4</v>
      </c>
      <c r="H92" s="17">
        <v>82</v>
      </c>
      <c r="I92" s="18">
        <f>IF(M92="","",VLOOKUP(M92,Calculation!$B$104:$E$203,2,FALSE))</f>
        <v>0</v>
      </c>
      <c r="J92" s="18">
        <f>IF(M92="","",VLOOKUP(M92,Calculation!$B$104:$E$203,3,FALSE))</f>
        <v>0</v>
      </c>
      <c r="K92" s="18">
        <f>IF(M92="","",VLOOKUP(M92,Calculation!$B$104:$G$203,5,FALSE))</f>
        <v>0</v>
      </c>
      <c r="L92" s="18">
        <f>IF(M92="","",VLOOKUP(M92,Calculation!$B$104:$G$203,6,FALSE))</f>
        <v>0</v>
      </c>
      <c r="M92" s="19">
        <f>IF(LARGE(Calculation!$B$104:$B$203,H92)=0,"",LARGE(Calculation!$B$104:$B$203,H92))</f>
        <v>4.4599999999999996E-3</v>
      </c>
    </row>
    <row r="93" spans="1:13" ht="12" customHeight="1">
      <c r="A93" s="17">
        <v>83</v>
      </c>
      <c r="B93" s="18">
        <f>IF(F93="","",VLOOKUP(F93,Calculation!$B$3:$E$102,2,FALSE))</f>
        <v>0</v>
      </c>
      <c r="C93" s="18">
        <f>IF(F93="","",VLOOKUP(F93,Calculation!$B$3:$E$102,3,FALSE))</f>
        <v>0</v>
      </c>
      <c r="D93" s="18">
        <f>IF(F93="","",VLOOKUP(F93,Calculation!$B$3:$G$102,5,FALSE))</f>
        <v>0</v>
      </c>
      <c r="E93" s="18">
        <f>IF(F93="","",VLOOKUP(F93,Calculation!$B$3:$G$102,6,FALSE))</f>
        <v>0</v>
      </c>
      <c r="F93" s="19">
        <f>IF(LARGE(Calculation!$B$3:$B$102,A93)=0,"",LARGE(Calculation!$B$3:$B$102,A93))</f>
        <v>5.2000000000000006E-4</v>
      </c>
      <c r="H93" s="17">
        <v>83</v>
      </c>
      <c r="I93" s="18">
        <f>IF(M93="","",VLOOKUP(M93,Calculation!$B$104:$E$203,2,FALSE))</f>
        <v>0</v>
      </c>
      <c r="J93" s="18">
        <f>IF(M93="","",VLOOKUP(M93,Calculation!$B$104:$E$203,3,FALSE))</f>
        <v>0</v>
      </c>
      <c r="K93" s="18">
        <f>IF(M93="","",VLOOKUP(M93,Calculation!$B$104:$G$203,5,FALSE))</f>
        <v>0</v>
      </c>
      <c r="L93" s="18">
        <f>IF(M93="","",VLOOKUP(M93,Calculation!$B$104:$G$203,6,FALSE))</f>
        <v>0</v>
      </c>
      <c r="M93" s="19">
        <f>IF(LARGE(Calculation!$B$104:$B$203,H93)=0,"",LARGE(Calculation!$B$104:$B$203,H93))</f>
        <v>4.45E-3</v>
      </c>
    </row>
    <row r="94" spans="1:13" ht="12" customHeight="1">
      <c r="A94" s="17">
        <v>84</v>
      </c>
      <c r="B94" s="18">
        <f>IF(F94="","",VLOOKUP(F94,Calculation!$B$3:$E$102,2,FALSE))</f>
        <v>0</v>
      </c>
      <c r="C94" s="18">
        <f>IF(F94="","",VLOOKUP(F94,Calculation!$B$3:$E$102,3,FALSE))</f>
        <v>0</v>
      </c>
      <c r="D94" s="18">
        <f>IF(F94="","",VLOOKUP(F94,Calculation!$B$3:$G$102,5,FALSE))</f>
        <v>0</v>
      </c>
      <c r="E94" s="18">
        <f>IF(F94="","",VLOOKUP(F94,Calculation!$B$3:$G$102,6,FALSE))</f>
        <v>0</v>
      </c>
      <c r="F94" s="19">
        <f>IF(LARGE(Calculation!$B$3:$B$102,A94)=0,"",LARGE(Calculation!$B$3:$B$102,A94))</f>
        <v>5.1000000000000004E-4</v>
      </c>
      <c r="H94" s="17">
        <v>84</v>
      </c>
      <c r="I94" s="18">
        <f>IF(M94="","",VLOOKUP(M94,Calculation!$B$104:$E$203,2,FALSE))</f>
        <v>0</v>
      </c>
      <c r="J94" s="18">
        <f>IF(M94="","",VLOOKUP(M94,Calculation!$B$104:$E$203,3,FALSE))</f>
        <v>0</v>
      </c>
      <c r="K94" s="18">
        <f>IF(M94="","",VLOOKUP(M94,Calculation!$B$104:$G$203,5,FALSE))</f>
        <v>0</v>
      </c>
      <c r="L94" s="18">
        <f>IF(M94="","",VLOOKUP(M94,Calculation!$B$104:$G$203,6,FALSE))</f>
        <v>0</v>
      </c>
      <c r="M94" s="19">
        <f>IF(LARGE(Calculation!$B$104:$B$203,H94)=0,"",LARGE(Calculation!$B$104:$B$203,H94))</f>
        <v>4.4400000000000004E-3</v>
      </c>
    </row>
    <row r="95" spans="1:13" ht="12" customHeight="1">
      <c r="A95" s="17">
        <v>85</v>
      </c>
      <c r="B95" s="18">
        <f>IF(F95="","",VLOOKUP(F95,Calculation!$B$3:$E$102,2,FALSE))</f>
        <v>0</v>
      </c>
      <c r="C95" s="18">
        <f>IF(F95="","",VLOOKUP(F95,Calculation!$B$3:$E$102,3,FALSE))</f>
        <v>0</v>
      </c>
      <c r="D95" s="18">
        <f>IF(F95="","",VLOOKUP(F95,Calculation!$B$3:$G$102,5,FALSE))</f>
        <v>0</v>
      </c>
      <c r="E95" s="18">
        <f>IF(F95="","",VLOOKUP(F95,Calculation!$B$3:$G$102,6,FALSE))</f>
        <v>0</v>
      </c>
      <c r="F95" s="19">
        <f>IF(LARGE(Calculation!$B$3:$B$102,A95)=0,"",LARGE(Calculation!$B$3:$B$102,A95))</f>
        <v>5.0000000000000012E-4</v>
      </c>
      <c r="H95" s="17">
        <v>85</v>
      </c>
      <c r="I95" s="18">
        <f>IF(M95="","",VLOOKUP(M95,Calculation!$B$104:$E$203,2,FALSE))</f>
        <v>0</v>
      </c>
      <c r="J95" s="18">
        <f>IF(M95="","",VLOOKUP(M95,Calculation!$B$104:$E$203,3,FALSE))</f>
        <v>0</v>
      </c>
      <c r="K95" s="18">
        <f>IF(M95="","",VLOOKUP(M95,Calculation!$B$104:$G$203,5,FALSE))</f>
        <v>0</v>
      </c>
      <c r="L95" s="18">
        <f>IF(M95="","",VLOOKUP(M95,Calculation!$B$104:$G$203,6,FALSE))</f>
        <v>0</v>
      </c>
      <c r="M95" s="19">
        <f>IF(LARGE(Calculation!$B$104:$B$203,H95)=0,"",LARGE(Calculation!$B$104:$B$203,H95))</f>
        <v>4.4299999999999999E-3</v>
      </c>
    </row>
    <row r="96" spans="1:13" ht="12" customHeight="1">
      <c r="A96" s="17">
        <v>86</v>
      </c>
      <c r="B96" s="18">
        <f>IF(F96="","",VLOOKUP(F96,Calculation!$B$3:$E$102,2,FALSE))</f>
        <v>0</v>
      </c>
      <c r="C96" s="18">
        <f>IF(F96="","",VLOOKUP(F96,Calculation!$B$3:$E$102,3,FALSE))</f>
        <v>0</v>
      </c>
      <c r="D96" s="18">
        <f>IF(F96="","",VLOOKUP(F96,Calculation!$B$3:$G$102,5,FALSE))</f>
        <v>0</v>
      </c>
      <c r="E96" s="18">
        <f>IF(F96="","",VLOOKUP(F96,Calculation!$B$3:$G$102,6,FALSE))</f>
        <v>0</v>
      </c>
      <c r="F96" s="19">
        <f>IF(LARGE(Calculation!$B$3:$B$102,A96)=0,"",LARGE(Calculation!$B$3:$B$102,A96))</f>
        <v>4.9000000000000009E-4</v>
      </c>
      <c r="H96" s="17">
        <v>86</v>
      </c>
      <c r="I96" s="18">
        <f>IF(M96="","",VLOOKUP(M96,Calculation!$B$104:$E$203,2,FALSE))</f>
        <v>0</v>
      </c>
      <c r="J96" s="18">
        <f>IF(M96="","",VLOOKUP(M96,Calculation!$B$104:$E$203,3,FALSE))</f>
        <v>0</v>
      </c>
      <c r="K96" s="18">
        <f>IF(M96="","",VLOOKUP(M96,Calculation!$B$104:$G$203,5,FALSE))</f>
        <v>0</v>
      </c>
      <c r="L96" s="18">
        <f>IF(M96="","",VLOOKUP(M96,Calculation!$B$104:$G$203,6,FALSE))</f>
        <v>0</v>
      </c>
      <c r="M96" s="19">
        <f>IF(LARGE(Calculation!$B$104:$B$203,H96)=0,"",LARGE(Calculation!$B$104:$B$203,H96))</f>
        <v>4.4200000000000003E-3</v>
      </c>
    </row>
    <row r="97" spans="1:13" ht="12" customHeight="1">
      <c r="A97" s="17">
        <v>87</v>
      </c>
      <c r="B97" s="18">
        <f>IF(F97="","",VLOOKUP(F97,Calculation!$B$3:$E$102,2,FALSE))</f>
        <v>0</v>
      </c>
      <c r="C97" s="18">
        <f>IF(F97="","",VLOOKUP(F97,Calculation!$B$3:$E$102,3,FALSE))</f>
        <v>0</v>
      </c>
      <c r="D97" s="18">
        <f>IF(F97="","",VLOOKUP(F97,Calculation!$B$3:$G$102,5,FALSE))</f>
        <v>0</v>
      </c>
      <c r="E97" s="18">
        <f>IF(F97="","",VLOOKUP(F97,Calculation!$B$3:$G$102,6,FALSE))</f>
        <v>0</v>
      </c>
      <c r="F97" s="19">
        <f>IF(LARGE(Calculation!$B$3:$B$102,A97)=0,"",LARGE(Calculation!$B$3:$B$102,A97))</f>
        <v>4.8000000000000007E-4</v>
      </c>
      <c r="H97" s="17">
        <v>87</v>
      </c>
      <c r="I97" s="18">
        <f>IF(M97="","",VLOOKUP(M97,Calculation!$B$104:$E$203,2,FALSE))</f>
        <v>0</v>
      </c>
      <c r="J97" s="18">
        <f>IF(M97="","",VLOOKUP(M97,Calculation!$B$104:$E$203,3,FALSE))</f>
        <v>0</v>
      </c>
      <c r="K97" s="18">
        <f>IF(M97="","",VLOOKUP(M97,Calculation!$B$104:$G$203,5,FALSE))</f>
        <v>0</v>
      </c>
      <c r="L97" s="18">
        <f>IF(M97="","",VLOOKUP(M97,Calculation!$B$104:$G$203,6,FALSE))</f>
        <v>0</v>
      </c>
      <c r="M97" s="19">
        <f>IF(LARGE(Calculation!$B$104:$B$203,H97)=0,"",LARGE(Calculation!$B$104:$B$203,H97))</f>
        <v>4.4099999999999999E-3</v>
      </c>
    </row>
    <row r="98" spans="1:13" ht="12" customHeight="1">
      <c r="A98" s="17">
        <v>88</v>
      </c>
      <c r="B98" s="18">
        <f>IF(F98="","",VLOOKUP(F98,Calculation!$B$3:$E$102,2,FALSE))</f>
        <v>0</v>
      </c>
      <c r="C98" s="18">
        <f>IF(F98="","",VLOOKUP(F98,Calculation!$B$3:$E$102,3,FALSE))</f>
        <v>0</v>
      </c>
      <c r="D98" s="18">
        <f>IF(F98="","",VLOOKUP(F98,Calculation!$B$3:$G$102,5,FALSE))</f>
        <v>0</v>
      </c>
      <c r="E98" s="18">
        <f>IF(F98="","",VLOOKUP(F98,Calculation!$B$3:$G$102,6,FALSE))</f>
        <v>0</v>
      </c>
      <c r="F98" s="19">
        <f>IF(LARGE(Calculation!$B$3:$B$102,A98)=0,"",LARGE(Calculation!$B$3:$B$102,A98))</f>
        <v>4.7000000000000004E-4</v>
      </c>
      <c r="H98" s="17">
        <v>88</v>
      </c>
      <c r="I98" s="18">
        <f>IF(M98="","",VLOOKUP(M98,Calculation!$B$104:$E$203,2,FALSE))</f>
        <v>0</v>
      </c>
      <c r="J98" s="18">
        <f>IF(M98="","",VLOOKUP(M98,Calculation!$B$104:$E$203,3,FALSE))</f>
        <v>0</v>
      </c>
      <c r="K98" s="18">
        <f>IF(M98="","",VLOOKUP(M98,Calculation!$B$104:$G$203,5,FALSE))</f>
        <v>0</v>
      </c>
      <c r="L98" s="18">
        <f>IF(M98="","",VLOOKUP(M98,Calculation!$B$104:$G$203,6,FALSE))</f>
        <v>0</v>
      </c>
      <c r="M98" s="19">
        <f>IF(LARGE(Calculation!$B$104:$B$203,H98)=0,"",LARGE(Calculation!$B$104:$B$203,H98))</f>
        <v>4.4000000000000003E-3</v>
      </c>
    </row>
    <row r="99" spans="1:13" ht="12" customHeight="1">
      <c r="A99" s="17">
        <v>89</v>
      </c>
      <c r="B99" s="18">
        <f>IF(F99="","",VLOOKUP(F99,Calculation!$B$3:$E$102,2,FALSE))</f>
        <v>0</v>
      </c>
      <c r="C99" s="18">
        <f>IF(F99="","",VLOOKUP(F99,Calculation!$B$3:$E$102,3,FALSE))</f>
        <v>0</v>
      </c>
      <c r="D99" s="18">
        <f>IF(F99="","",VLOOKUP(F99,Calculation!$B$3:$G$102,5,FALSE))</f>
        <v>0</v>
      </c>
      <c r="E99" s="18">
        <f>IF(F99="","",VLOOKUP(F99,Calculation!$B$3:$G$102,6,FALSE))</f>
        <v>0</v>
      </c>
      <c r="F99" s="19">
        <f>IF(LARGE(Calculation!$B$3:$B$102,A99)=0,"",LARGE(Calculation!$B$3:$B$102,A99))</f>
        <v>4.6000000000000007E-4</v>
      </c>
      <c r="H99" s="17">
        <v>89</v>
      </c>
      <c r="I99" s="18">
        <f>IF(M99="","",VLOOKUP(M99,Calculation!$B$104:$E$203,2,FALSE))</f>
        <v>0</v>
      </c>
      <c r="J99" s="18">
        <f>IF(M99="","",VLOOKUP(M99,Calculation!$B$104:$E$203,3,FALSE))</f>
        <v>0</v>
      </c>
      <c r="K99" s="18">
        <f>IF(M99="","",VLOOKUP(M99,Calculation!$B$104:$G$203,5,FALSE))</f>
        <v>0</v>
      </c>
      <c r="L99" s="18">
        <f>IF(M99="","",VLOOKUP(M99,Calculation!$B$104:$G$203,6,FALSE))</f>
        <v>0</v>
      </c>
      <c r="M99" s="19">
        <f>IF(LARGE(Calculation!$B$104:$B$203,H99)=0,"",LARGE(Calculation!$B$104:$B$203,H99))</f>
        <v>4.3899999999999998E-3</v>
      </c>
    </row>
    <row r="100" spans="1:13" ht="12" customHeight="1">
      <c r="A100" s="17">
        <v>90</v>
      </c>
      <c r="B100" s="18">
        <f>IF(F100="","",VLOOKUP(F100,Calculation!$B$3:$E$102,2,FALSE))</f>
        <v>0</v>
      </c>
      <c r="C100" s="18">
        <f>IF(F100="","",VLOOKUP(F100,Calculation!$B$3:$E$102,3,FALSE))</f>
        <v>0</v>
      </c>
      <c r="D100" s="18">
        <f>IF(F100="","",VLOOKUP(F100,Calculation!$B$3:$G$102,5,FALSE))</f>
        <v>0</v>
      </c>
      <c r="E100" s="18">
        <f>IF(F100="","",VLOOKUP(F100,Calculation!$B$3:$G$102,6,FALSE))</f>
        <v>0</v>
      </c>
      <c r="F100" s="19">
        <f>IF(LARGE(Calculation!$B$3:$B$102,A100)=0,"",LARGE(Calculation!$B$3:$B$102,A100))</f>
        <v>4.5000000000000004E-4</v>
      </c>
      <c r="H100" s="17">
        <v>90</v>
      </c>
      <c r="I100" s="18">
        <f>IF(M100="","",VLOOKUP(M100,Calculation!$B$104:$E$203,2,FALSE))</f>
        <v>0</v>
      </c>
      <c r="J100" s="18">
        <f>IF(M100="","",VLOOKUP(M100,Calculation!$B$104:$E$203,3,FALSE))</f>
        <v>0</v>
      </c>
      <c r="K100" s="18">
        <f>IF(M100="","",VLOOKUP(M100,Calculation!$B$104:$G$203,5,FALSE))</f>
        <v>0</v>
      </c>
      <c r="L100" s="18">
        <f>IF(M100="","",VLOOKUP(M100,Calculation!$B$104:$G$203,6,FALSE))</f>
        <v>0</v>
      </c>
      <c r="M100" s="19">
        <f>IF(LARGE(Calculation!$B$104:$B$203,H100)=0,"",LARGE(Calculation!$B$104:$B$203,H100))</f>
        <v>4.3800000000000002E-3</v>
      </c>
    </row>
    <row r="101" spans="1:13" ht="12" customHeight="1">
      <c r="A101" s="17">
        <v>91</v>
      </c>
      <c r="B101" s="18">
        <f>IF(F101="","",VLOOKUP(F101,Calculation!$B$3:$E$102,2,FALSE))</f>
        <v>0</v>
      </c>
      <c r="C101" s="18">
        <f>IF(F101="","",VLOOKUP(F101,Calculation!$B$3:$E$102,3,FALSE))</f>
        <v>0</v>
      </c>
      <c r="D101" s="18">
        <f>IF(F101="","",VLOOKUP(F101,Calculation!$B$3:$G$102,5,FALSE))</f>
        <v>0</v>
      </c>
      <c r="E101" s="18">
        <f>IF(F101="","",VLOOKUP(F101,Calculation!$B$3:$G$102,6,FALSE))</f>
        <v>0</v>
      </c>
      <c r="F101" s="19">
        <f>IF(LARGE(Calculation!$B$3:$B$102,A101)=0,"",LARGE(Calculation!$B$3:$B$102,A101))</f>
        <v>4.4000000000000007E-4</v>
      </c>
      <c r="H101" s="17">
        <v>91</v>
      </c>
      <c r="I101" s="18">
        <f>IF(M101="","",VLOOKUP(M101,Calculation!$B$104:$E$203,2,FALSE))</f>
        <v>0</v>
      </c>
      <c r="J101" s="18">
        <f>IF(M101="","",VLOOKUP(M101,Calculation!$B$104:$E$203,3,FALSE))</f>
        <v>0</v>
      </c>
      <c r="K101" s="18">
        <f>IF(M101="","",VLOOKUP(M101,Calculation!$B$104:$G$203,5,FALSE))</f>
        <v>0</v>
      </c>
      <c r="L101" s="18">
        <f>IF(M101="","",VLOOKUP(M101,Calculation!$B$104:$G$203,6,FALSE))</f>
        <v>0</v>
      </c>
      <c r="M101" s="19">
        <f>IF(LARGE(Calculation!$B$104:$B$203,H101)=0,"",LARGE(Calculation!$B$104:$B$203,H101))</f>
        <v>4.3699999999999998E-3</v>
      </c>
    </row>
    <row r="102" spans="1:13" ht="12" customHeight="1">
      <c r="A102" s="17">
        <v>92</v>
      </c>
      <c r="B102" s="18">
        <f>IF(F102="","",VLOOKUP(F102,Calculation!$B$3:$E$102,2,FALSE))</f>
        <v>0</v>
      </c>
      <c r="C102" s="18">
        <f>IF(F102="","",VLOOKUP(F102,Calculation!$B$3:$E$102,3,FALSE))</f>
        <v>0</v>
      </c>
      <c r="D102" s="18">
        <f>IF(F102="","",VLOOKUP(F102,Calculation!$B$3:$G$102,5,FALSE))</f>
        <v>0</v>
      </c>
      <c r="E102" s="18">
        <f>IF(F102="","",VLOOKUP(F102,Calculation!$B$3:$G$102,6,FALSE))</f>
        <v>0</v>
      </c>
      <c r="F102" s="19">
        <f>IF(LARGE(Calculation!$B$3:$B$102,A102)=0,"",LARGE(Calculation!$B$3:$B$102,A102))</f>
        <v>4.3000000000000004E-4</v>
      </c>
      <c r="H102" s="17">
        <v>92</v>
      </c>
      <c r="I102" s="18">
        <f>IF(M102="","",VLOOKUP(M102,Calculation!$B$104:$E$203,2,FALSE))</f>
        <v>0</v>
      </c>
      <c r="J102" s="18">
        <f>IF(M102="","",VLOOKUP(M102,Calculation!$B$104:$E$203,3,FALSE))</f>
        <v>0</v>
      </c>
      <c r="K102" s="18">
        <f>IF(M102="","",VLOOKUP(M102,Calculation!$B$104:$G$203,5,FALSE))</f>
        <v>0</v>
      </c>
      <c r="L102" s="18">
        <f>IF(M102="","",VLOOKUP(M102,Calculation!$B$104:$G$203,6,FALSE))</f>
        <v>0</v>
      </c>
      <c r="M102" s="19">
        <f>IF(LARGE(Calculation!$B$104:$B$203,H102)=0,"",LARGE(Calculation!$B$104:$B$203,H102))</f>
        <v>4.3600000000000002E-3</v>
      </c>
    </row>
    <row r="103" spans="1:13" ht="12" customHeight="1">
      <c r="A103" s="17">
        <v>93</v>
      </c>
      <c r="B103" s="18">
        <f>IF(F103="","",VLOOKUP(F103,Calculation!$B$3:$E$102,2,FALSE))</f>
        <v>0</v>
      </c>
      <c r="C103" s="18">
        <f>IF(F103="","",VLOOKUP(F103,Calculation!$B$3:$E$102,3,FALSE))</f>
        <v>0</v>
      </c>
      <c r="D103" s="18">
        <f>IF(F103="","",VLOOKUP(F103,Calculation!$B$3:$G$102,5,FALSE))</f>
        <v>0</v>
      </c>
      <c r="E103" s="18">
        <f>IF(F103="","",VLOOKUP(F103,Calculation!$B$3:$G$102,6,FALSE))</f>
        <v>0</v>
      </c>
      <c r="F103" s="19">
        <f>IF(LARGE(Calculation!$B$3:$B$102,A103)=0,"",LARGE(Calculation!$B$3:$B$102,A103))</f>
        <v>4.2000000000000007E-4</v>
      </c>
      <c r="H103" s="17">
        <v>93</v>
      </c>
      <c r="I103" s="18">
        <f>IF(M103="","",VLOOKUP(M103,Calculation!$B$104:$E$203,2,FALSE))</f>
        <v>0</v>
      </c>
      <c r="J103" s="18">
        <f>IF(M103="","",VLOOKUP(M103,Calculation!$B$104:$E$203,3,FALSE))</f>
        <v>0</v>
      </c>
      <c r="K103" s="18">
        <f>IF(M103="","",VLOOKUP(M103,Calculation!$B$104:$G$203,5,FALSE))</f>
        <v>0</v>
      </c>
      <c r="L103" s="18">
        <f>IF(M103="","",VLOOKUP(M103,Calculation!$B$104:$G$203,6,FALSE))</f>
        <v>0</v>
      </c>
      <c r="M103" s="19">
        <f>IF(LARGE(Calculation!$B$104:$B$203,H103)=0,"",LARGE(Calculation!$B$104:$B$203,H103))</f>
        <v>4.3499999999999997E-3</v>
      </c>
    </row>
    <row r="104" spans="1:13" ht="12" customHeight="1">
      <c r="A104" s="17">
        <v>94</v>
      </c>
      <c r="B104" s="18">
        <f>IF(F104="","",VLOOKUP(F104,Calculation!$B$3:$E$102,2,FALSE))</f>
        <v>0</v>
      </c>
      <c r="C104" s="18">
        <f>IF(F104="","",VLOOKUP(F104,Calculation!$B$3:$E$102,3,FALSE))</f>
        <v>0</v>
      </c>
      <c r="D104" s="18">
        <f>IF(F104="","",VLOOKUP(F104,Calculation!$B$3:$G$102,5,FALSE))</f>
        <v>0</v>
      </c>
      <c r="E104" s="18">
        <f>IF(F104="","",VLOOKUP(F104,Calculation!$B$3:$G$102,6,FALSE))</f>
        <v>0</v>
      </c>
      <c r="F104" s="19">
        <f>IF(LARGE(Calculation!$B$3:$B$102,A104)=0,"",LARGE(Calculation!$B$3:$B$102,A104))</f>
        <v>4.1000000000000005E-4</v>
      </c>
      <c r="H104" s="17">
        <v>94</v>
      </c>
      <c r="I104" s="18">
        <f>IF(M104="","",VLOOKUP(M104,Calculation!$B$104:$E$203,2,FALSE))</f>
        <v>0</v>
      </c>
      <c r="J104" s="18">
        <f>IF(M104="","",VLOOKUP(M104,Calculation!$B$104:$E$203,3,FALSE))</f>
        <v>0</v>
      </c>
      <c r="K104" s="18">
        <f>IF(M104="","",VLOOKUP(M104,Calculation!$B$104:$G$203,5,FALSE))</f>
        <v>0</v>
      </c>
      <c r="L104" s="18">
        <f>IF(M104="","",VLOOKUP(M104,Calculation!$B$104:$G$203,6,FALSE))</f>
        <v>0</v>
      </c>
      <c r="M104" s="19">
        <f>IF(LARGE(Calculation!$B$104:$B$203,H104)=0,"",LARGE(Calculation!$B$104:$B$203,H104))</f>
        <v>4.3400000000000001E-3</v>
      </c>
    </row>
    <row r="105" spans="1:13" ht="12" customHeight="1">
      <c r="A105" s="17">
        <v>95</v>
      </c>
      <c r="B105" s="18">
        <f>IF(F105="","",VLOOKUP(F105,Calculation!$B$3:$E$102,2,FALSE))</f>
        <v>0</v>
      </c>
      <c r="C105" s="18">
        <f>IF(F105="","",VLOOKUP(F105,Calculation!$B$3:$E$102,3,FALSE))</f>
        <v>0</v>
      </c>
      <c r="D105" s="18">
        <f>IF(F105="","",VLOOKUP(F105,Calculation!$B$3:$G$102,5,FALSE))</f>
        <v>0</v>
      </c>
      <c r="E105" s="18">
        <f>IF(F105="","",VLOOKUP(F105,Calculation!$B$3:$G$102,6,FALSE))</f>
        <v>0</v>
      </c>
      <c r="F105" s="19">
        <f>IF(LARGE(Calculation!$B$3:$B$102,A105)=0,"",LARGE(Calculation!$B$3:$B$102,A105))</f>
        <v>3.8000000000000008E-4</v>
      </c>
      <c r="H105" s="17">
        <v>95</v>
      </c>
      <c r="I105" s="18">
        <f>IF(M105="","",VLOOKUP(M105,Calculation!$B$104:$E$203,2,FALSE))</f>
        <v>0</v>
      </c>
      <c r="J105" s="18">
        <f>IF(M105="","",VLOOKUP(M105,Calculation!$B$104:$E$203,3,FALSE))</f>
        <v>0</v>
      </c>
      <c r="K105" s="18">
        <f>IF(M105="","",VLOOKUP(M105,Calculation!$B$104:$G$203,5,FALSE))</f>
        <v>0</v>
      </c>
      <c r="L105" s="18">
        <f>IF(M105="","",VLOOKUP(M105,Calculation!$B$104:$G$203,6,FALSE))</f>
        <v>0</v>
      </c>
      <c r="M105" s="19">
        <f>IF(LARGE(Calculation!$B$104:$B$203,H105)=0,"",LARGE(Calculation!$B$104:$B$203,H105))</f>
        <v>4.3299999999999996E-3</v>
      </c>
    </row>
    <row r="106" spans="1:13" ht="12" customHeight="1">
      <c r="A106" s="17">
        <v>96</v>
      </c>
      <c r="B106" s="18">
        <f>IF(F106="","",VLOOKUP(F106,Calculation!$B$3:$E$102,2,FALSE))</f>
        <v>0</v>
      </c>
      <c r="C106" s="18">
        <f>IF(F106="","",VLOOKUP(F106,Calculation!$B$3:$E$102,3,FALSE))</f>
        <v>0</v>
      </c>
      <c r="D106" s="18">
        <f>IF(F106="","",VLOOKUP(F106,Calculation!$B$3:$G$102,5,FALSE))</f>
        <v>0</v>
      </c>
      <c r="E106" s="18">
        <f>IF(F106="","",VLOOKUP(F106,Calculation!$B$3:$G$102,6,FALSE))</f>
        <v>0</v>
      </c>
      <c r="F106" s="19">
        <f>IF(LARGE(Calculation!$B$3:$B$102,A106)=0,"",LARGE(Calculation!$B$3:$B$102,A106))</f>
        <v>3.6000000000000008E-4</v>
      </c>
      <c r="H106" s="17">
        <v>96</v>
      </c>
      <c r="I106" s="18">
        <f>IF(M106="","",VLOOKUP(M106,Calculation!$B$104:$E$203,2,FALSE))</f>
        <v>0</v>
      </c>
      <c r="J106" s="18">
        <f>IF(M106="","",VLOOKUP(M106,Calculation!$B$104:$E$203,3,FALSE))</f>
        <v>0</v>
      </c>
      <c r="K106" s="18">
        <f>IF(M106="","",VLOOKUP(M106,Calculation!$B$104:$G$203,5,FALSE))</f>
        <v>0</v>
      </c>
      <c r="L106" s="18">
        <f>IF(M106="","",VLOOKUP(M106,Calculation!$B$104:$G$203,6,FALSE))</f>
        <v>0</v>
      </c>
      <c r="M106" s="19">
        <f>IF(LARGE(Calculation!$B$104:$B$203,H106)=0,"",LARGE(Calculation!$B$104:$B$203,H106))</f>
        <v>4.3200000000000001E-3</v>
      </c>
    </row>
    <row r="107" spans="1:13" ht="12" customHeight="1">
      <c r="A107" s="17">
        <v>97</v>
      </c>
      <c r="B107" s="18">
        <f>IF(F107="","",VLOOKUP(F107,Calculation!$B$3:$E$102,2,FALSE))</f>
        <v>0</v>
      </c>
      <c r="C107" s="18">
        <f>IF(F107="","",VLOOKUP(F107,Calculation!$B$3:$E$102,3,FALSE))</f>
        <v>0</v>
      </c>
      <c r="D107" s="18">
        <f>IF(F107="","",VLOOKUP(F107,Calculation!$B$3:$G$102,5,FALSE))</f>
        <v>0</v>
      </c>
      <c r="E107" s="18">
        <f>IF(F107="","",VLOOKUP(F107,Calculation!$B$3:$G$102,6,FALSE))</f>
        <v>0</v>
      </c>
      <c r="F107" s="19">
        <f>IF(LARGE(Calculation!$B$3:$B$102,A107)=0,"",LARGE(Calculation!$B$3:$B$102,A107))</f>
        <v>3.4000000000000008E-4</v>
      </c>
      <c r="H107" s="17">
        <v>97</v>
      </c>
      <c r="I107" s="18">
        <f>IF(M107="","",VLOOKUP(M107,Calculation!$B$104:$E$203,2,FALSE))</f>
        <v>0</v>
      </c>
      <c r="J107" s="18">
        <f>IF(M107="","",VLOOKUP(M107,Calculation!$B$104:$E$203,3,FALSE))</f>
        <v>0</v>
      </c>
      <c r="K107" s="18">
        <f>IF(M107="","",VLOOKUP(M107,Calculation!$B$104:$G$203,5,FALSE))</f>
        <v>0</v>
      </c>
      <c r="L107" s="18">
        <f>IF(M107="","",VLOOKUP(M107,Calculation!$B$104:$G$203,6,FALSE))</f>
        <v>0</v>
      </c>
      <c r="M107" s="19">
        <f>IF(LARGE(Calculation!$B$104:$B$203,H107)=0,"",LARGE(Calculation!$B$104:$B$203,H107))</f>
        <v>4.3099999999999996E-3</v>
      </c>
    </row>
    <row r="108" spans="1:13" ht="12" customHeight="1">
      <c r="A108" s="17">
        <v>98</v>
      </c>
      <c r="B108" s="18">
        <f>IF(F108="","",VLOOKUP(F108,Calculation!$B$3:$E$102,2,FALSE))</f>
        <v>0</v>
      </c>
      <c r="C108" s="18">
        <f>IF(F108="","",VLOOKUP(F108,Calculation!$B$3:$E$102,3,FALSE))</f>
        <v>0</v>
      </c>
      <c r="D108" s="18">
        <f>IF(F108="","",VLOOKUP(F108,Calculation!$B$3:$G$102,5,FALSE))</f>
        <v>0</v>
      </c>
      <c r="E108" s="18">
        <f>IF(F108="","",VLOOKUP(F108,Calculation!$B$3:$G$102,6,FALSE))</f>
        <v>0</v>
      </c>
      <c r="F108" s="19">
        <f>IF(LARGE(Calculation!$B$3:$B$102,A108)=0,"",LARGE(Calculation!$B$3:$B$102,A108))</f>
        <v>8.0000000000000007E-5</v>
      </c>
      <c r="H108" s="17">
        <v>98</v>
      </c>
      <c r="I108" s="18">
        <f>IF(M108="","",VLOOKUP(M108,Calculation!$B$104:$E$203,2,FALSE))</f>
        <v>0</v>
      </c>
      <c r="J108" s="18">
        <f>IF(M108="","",VLOOKUP(M108,Calculation!$B$104:$E$203,3,FALSE))</f>
        <v>0</v>
      </c>
      <c r="K108" s="18">
        <f>IF(M108="","",VLOOKUP(M108,Calculation!$B$104:$G$203,5,FALSE))</f>
        <v>0</v>
      </c>
      <c r="L108" s="18">
        <f>IF(M108="","",VLOOKUP(M108,Calculation!$B$104:$G$203,6,FALSE))</f>
        <v>0</v>
      </c>
      <c r="M108" s="19">
        <f>IF(LARGE(Calculation!$B$104:$B$203,H108)=0,"",LARGE(Calculation!$B$104:$B$203,H108))</f>
        <v>4.3E-3</v>
      </c>
    </row>
    <row r="109" spans="1:13" ht="12" customHeight="1">
      <c r="A109" s="17">
        <v>99</v>
      </c>
      <c r="B109" s="18">
        <f>IF(F109="","",VLOOKUP(F109,Calculation!$B$3:$E$102,2,FALSE))</f>
        <v>0</v>
      </c>
      <c r="C109" s="18">
        <f>IF(F109="","",VLOOKUP(F109,Calculation!$B$3:$E$102,3,FALSE))</f>
        <v>0</v>
      </c>
      <c r="D109" s="18">
        <f>IF(F109="","",VLOOKUP(F109,Calculation!$B$3:$G$102,5,FALSE))</f>
        <v>0</v>
      </c>
      <c r="E109" s="18">
        <f>IF(F109="","",VLOOKUP(F109,Calculation!$B$3:$G$102,6,FALSE))</f>
        <v>0</v>
      </c>
      <c r="F109" s="19">
        <f>IF(LARGE(Calculation!$B$3:$B$102,A109)=0,"",LARGE(Calculation!$B$3:$B$102,A109))</f>
        <v>3.0000000000000004E-5</v>
      </c>
      <c r="H109" s="17">
        <v>99</v>
      </c>
      <c r="I109" s="18">
        <f>IF(M109="","",VLOOKUP(M109,Calculation!$B$104:$E$203,2,FALSE))</f>
        <v>0</v>
      </c>
      <c r="J109" s="18">
        <f>IF(M109="","",VLOOKUP(M109,Calculation!$B$104:$E$203,3,FALSE))</f>
        <v>0</v>
      </c>
      <c r="K109" s="18">
        <f>IF(M109="","",VLOOKUP(M109,Calculation!$B$104:$G$203,5,FALSE))</f>
        <v>0</v>
      </c>
      <c r="L109" s="18">
        <f>IF(M109="","",VLOOKUP(M109,Calculation!$B$104:$G$203,6,FALSE))</f>
        <v>0</v>
      </c>
      <c r="M109" s="19">
        <f>IF(LARGE(Calculation!$B$104:$B$203,H109)=0,"",LARGE(Calculation!$B$104:$B$203,H109))</f>
        <v>4.2899999999999995E-3</v>
      </c>
    </row>
    <row r="110" spans="1:13" ht="12" customHeight="1">
      <c r="A110" s="17">
        <v>100</v>
      </c>
      <c r="B110" s="18">
        <f>IF(F110="","",VLOOKUP(F110,Calculation!$B$3:$E$102,2,FALSE))</f>
        <v>0</v>
      </c>
      <c r="C110" s="18" t="str">
        <f>IF(F110="","",VLOOKUP(F110,Calculation!$B$3:$E$102,3,FALSE))</f>
        <v/>
      </c>
      <c r="D110" s="18">
        <f>IF(F110="","",VLOOKUP(F110,Calculation!$B$3:$G$102,5,FALSE))</f>
        <v>0</v>
      </c>
      <c r="E110" s="18">
        <f>IF(F110="","",VLOOKUP(F110,Calculation!$B$3:$G$102,6,FALSE))</f>
        <v>0</v>
      </c>
      <c r="F110" s="19">
        <f>IF(LARGE(Calculation!$B$3:$B$102,A110)=0,"",LARGE(Calculation!$B$3:$B$102,A110))</f>
        <v>1.0000000000000001E-5</v>
      </c>
      <c r="H110" s="17">
        <v>100</v>
      </c>
      <c r="I110" s="18">
        <f>IF(M110="","",VLOOKUP(M110,Calculation!$B$104:$E$203,2,FALSE))</f>
        <v>0</v>
      </c>
      <c r="J110" s="18">
        <f>IF(M110="","",VLOOKUP(M110,Calculation!$B$104:$E$203,3,FALSE))</f>
        <v>0</v>
      </c>
      <c r="K110" s="18">
        <f>IF(M110="","",VLOOKUP(M110,Calculation!$B$104:$G$203,5,FALSE))</f>
        <v>0</v>
      </c>
      <c r="L110" s="18">
        <f>IF(M110="","",VLOOKUP(M110,Calculation!$B$104:$G$203,6,FALSE))</f>
        <v>0</v>
      </c>
      <c r="M110" s="19">
        <f>IF(LARGE(Calculation!$B$104:$B$203,H110)=0,"",LARGE(Calculation!$B$104:$B$203,H110))</f>
        <v>4.28E-3</v>
      </c>
    </row>
    <row r="111" spans="1:13" ht="12" customHeight="1" thickBot="1">
      <c r="A111" s="20"/>
      <c r="B111" s="21"/>
      <c r="C111" s="21"/>
      <c r="D111" s="21"/>
      <c r="E111" s="21"/>
      <c r="F111" s="22"/>
      <c r="H111" s="20"/>
      <c r="I111" s="21"/>
      <c r="J111" s="21"/>
      <c r="K111" s="21"/>
      <c r="L111" s="21"/>
      <c r="M111" s="22"/>
    </row>
    <row r="112" spans="1:13" ht="12" customHeight="1">
      <c r="A112"/>
      <c r="B112"/>
    </row>
  </sheetData>
  <mergeCells count="2">
    <mergeCell ref="A8:C8"/>
    <mergeCell ref="H8:K8"/>
  </mergeCells>
  <phoneticPr fontId="2" type="noConversion"/>
  <conditionalFormatting sqref="K9:L9 D9:E9 H11:M111 A11:F112 G10:G112">
    <cfRule type="cellIs" dxfId="39" priority="1" stopIfTrue="1" operator="equal">
      <formula>0</formula>
    </cfRule>
  </conditionalFormatting>
  <pageMargins left="0.75" right="0.75" top="0.26" bottom="0.26" header="0.22" footer="0.5"/>
  <pageSetup paperSize="9" scale="99" orientation="landscape" horizontalDpi="0" verticalDpi="0" r:id="rId1"/>
  <headerFooter alignWithMargins="0"/>
  <webPublishItems count="11">
    <webPublishItem id="16135" divId="ebta league Junior_16135" sourceType="sheet" destinationFile="C:\EBTA\webpages2\ebtaleague\juniorleague.htm"/>
    <webPublishItem id="24460" divId="ebta league Tristar 3_24460" sourceType="printArea" destinationFile="C:\A TEER\Web\TEER League 08\ebta league Tristar 3.htm"/>
    <webPublishItem id="29908" divId="ebta league Tristar 3_29908" sourceType="range" sourceRef="A1:M24" destinationFile="C:\A TEER\Web\TEER League 08\ebta league Tristar 3.htm"/>
    <webPublishItem id="7219" divId="ebta league Tristar 3_7219" sourceType="range" sourceRef="A1:M27" destinationFile="C:\A TEER\Web\TEER League 08\ebta league Tristar 3.htm"/>
    <webPublishItem id="22379" divId="ebta league Tristar 3_22379" sourceType="range" sourceRef="A1:M30" destinationFile="C:\A TEER\Web\TEER League 08\ebta league Tristar 3.htm"/>
    <webPublishItem id="26188" divId="ebta league Tristar 3_26188" sourceType="range" sourceRef="A1:M34" destinationFile="C:\A TEER\Web\TEER League 08\ebta league Tristar 3.htm"/>
    <webPublishItem id="21739" divId="ebta league Tristar 3_21739" sourceType="range" sourceRef="A1:M36" destinationFile="C:\A TEER\Web\TEER League 08\ebta league Tristar 3.htm"/>
    <webPublishItem id="28596" divId="ebta league Tristar 3_28596" sourceType="range" sourceRef="A1:M37" destinationFile="C:\A TEER\Web\TEER League 08\ebta league Tristar 3.htm"/>
    <webPublishItem id="20571" divId="ebta league Tristar 3_20571" sourceType="range" sourceRef="A1:M39" destinationFile="C:\A TEER\Web\TEER League 08\ebta league Tristar 3.htm"/>
    <webPublishItem id="10750" divId="ebta league Tristar 3_10750" sourceType="range" sourceRef="A1:M43" destinationFile="C:\A TEER\Web\TEER League 08\ebta league Tristar 3.htm"/>
    <webPublishItem id="29265" divId="ebta league Tristar 3_29265" sourceType="range" sourceRef="A1:M45" destinationFile="C:\A TEER\Web\TEER League 08\ebta league Tristar 3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H209"/>
  <sheetViews>
    <sheetView workbookViewId="0">
      <selection activeCell="F17" sqref="A1:F17"/>
    </sheetView>
  </sheetViews>
  <sheetFormatPr defaultRowHeight="12.75"/>
  <cols>
    <col min="1" max="1" width="1.85546875" customWidth="1"/>
    <col min="2" max="2" width="1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  <col min="8" max="8" width="15.42578125" bestFit="1" customWidth="1"/>
  </cols>
  <sheetData>
    <row r="1" spans="2:8">
      <c r="B1" s="30"/>
      <c r="C1" s="57"/>
      <c r="D1" s="31"/>
      <c r="E1" s="32"/>
    </row>
    <row r="2" spans="2:8" ht="15.75">
      <c r="B2" s="48" t="str">
        <f>Races!E8</f>
        <v>Norwich</v>
      </c>
      <c r="C2" s="57"/>
      <c r="D2" s="31"/>
      <c r="E2" s="32"/>
    </row>
    <row r="3" spans="2:8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8">
      <c r="B4" s="131" t="s">
        <v>74</v>
      </c>
      <c r="C4" s="80" t="s">
        <v>111</v>
      </c>
      <c r="D4" s="80"/>
      <c r="E4" s="132">
        <v>9.6759259259259246E-3</v>
      </c>
      <c r="F4" s="81">
        <f>E4/(E4/100)</f>
        <v>100</v>
      </c>
      <c r="G4" s="140"/>
      <c r="H4" s="141"/>
    </row>
    <row r="5" spans="2:8">
      <c r="B5" s="82" t="s">
        <v>74</v>
      </c>
      <c r="C5" s="83" t="s">
        <v>112</v>
      </c>
      <c r="D5" s="83"/>
      <c r="E5" s="133">
        <v>9.4097222222222238E-3</v>
      </c>
      <c r="F5" s="85">
        <f>E5/(E5/100)</f>
        <v>100</v>
      </c>
      <c r="G5" s="140"/>
      <c r="H5" s="141"/>
    </row>
    <row r="6" spans="2:8">
      <c r="B6" s="82" t="s">
        <v>133</v>
      </c>
      <c r="C6" s="84" t="str">
        <f t="shared" ref="C6:C69" si="0">VLOOKUP(B6,name,3,FALSE)</f>
        <v>Female</v>
      </c>
      <c r="D6" s="84" t="str">
        <f t="shared" ref="D6:D69" si="1">VLOOKUP(B6,name,2,FALSE)</f>
        <v>CTC</v>
      </c>
      <c r="E6" s="133">
        <v>9.6759259259259246E-3</v>
      </c>
      <c r="F6" s="85">
        <f t="shared" ref="F6:F37" si="2">(VLOOKUP(C6,C$4:E$5,3,FALSE))/(E6/10000)</f>
        <v>10000</v>
      </c>
      <c r="G6" s="140"/>
      <c r="H6" s="141"/>
    </row>
    <row r="7" spans="2:8">
      <c r="B7" s="82" t="s">
        <v>165</v>
      </c>
      <c r="C7" s="84" t="str">
        <f t="shared" si="0"/>
        <v>Female</v>
      </c>
      <c r="D7" s="84" t="str">
        <f t="shared" si="1"/>
        <v>TAS</v>
      </c>
      <c r="E7" s="133">
        <v>1.0335648148148149E-2</v>
      </c>
      <c r="F7" s="85">
        <f t="shared" si="2"/>
        <v>9361.7021276595715</v>
      </c>
      <c r="G7" s="140"/>
      <c r="H7" s="141"/>
    </row>
    <row r="8" spans="2:8">
      <c r="B8" s="82" t="s">
        <v>193</v>
      </c>
      <c r="C8" s="84" t="str">
        <f t="shared" si="0"/>
        <v>Female</v>
      </c>
      <c r="D8" s="84" t="str">
        <f t="shared" si="1"/>
        <v>TAC</v>
      </c>
      <c r="E8" s="133">
        <v>1.1284722222222224E-2</v>
      </c>
      <c r="F8" s="85">
        <f t="shared" si="2"/>
        <v>8574.3589743589728</v>
      </c>
      <c r="G8" s="140"/>
      <c r="H8" s="141"/>
    </row>
    <row r="9" spans="2:8">
      <c r="B9" s="82" t="s">
        <v>147</v>
      </c>
      <c r="C9" s="84" t="str">
        <f t="shared" si="0"/>
        <v>Female</v>
      </c>
      <c r="D9" s="84" t="str">
        <f t="shared" si="1"/>
        <v>ITC</v>
      </c>
      <c r="E9" s="133">
        <v>1.142361111111111E-2</v>
      </c>
      <c r="F9" s="85">
        <f t="shared" si="2"/>
        <v>8470.1114488348539</v>
      </c>
      <c r="G9" s="140"/>
      <c r="H9" s="141"/>
    </row>
    <row r="10" spans="2:8">
      <c r="B10" s="82" t="s">
        <v>160</v>
      </c>
      <c r="C10" s="84" t="str">
        <f t="shared" si="0"/>
        <v>Female</v>
      </c>
      <c r="D10" s="84" t="str">
        <f t="shared" si="1"/>
        <v>TAS</v>
      </c>
      <c r="E10" s="133">
        <v>1.2314814814814815E-2</v>
      </c>
      <c r="F10" s="85">
        <f t="shared" si="2"/>
        <v>7857.142857142856</v>
      </c>
      <c r="G10" s="140"/>
      <c r="H10" s="141"/>
    </row>
    <row r="11" spans="2:8">
      <c r="B11" s="82" t="s">
        <v>142</v>
      </c>
      <c r="C11" s="84" t="str">
        <f t="shared" si="0"/>
        <v>Female</v>
      </c>
      <c r="D11" s="84" t="str">
        <f t="shared" si="1"/>
        <v>EET</v>
      </c>
      <c r="E11" s="133">
        <v>1.238425925925926E-2</v>
      </c>
      <c r="F11" s="85">
        <f t="shared" si="2"/>
        <v>7813.0841121495314</v>
      </c>
      <c r="G11" s="140"/>
      <c r="H11" s="141"/>
    </row>
    <row r="12" spans="2:8">
      <c r="B12" s="82" t="s">
        <v>158</v>
      </c>
      <c r="C12" s="84" t="str">
        <f t="shared" si="0"/>
        <v>Female</v>
      </c>
      <c r="D12" s="84" t="str">
        <f t="shared" si="1"/>
        <v>TAS</v>
      </c>
      <c r="E12" s="133">
        <v>1.3287037037037036E-2</v>
      </c>
      <c r="F12" s="85">
        <f t="shared" si="2"/>
        <v>7282.2299651567937</v>
      </c>
      <c r="G12" s="140"/>
      <c r="H12" s="141"/>
    </row>
    <row r="13" spans="2:8">
      <c r="B13" s="82" t="s">
        <v>128</v>
      </c>
      <c r="C13" s="84" t="str">
        <f t="shared" si="0"/>
        <v>Male</v>
      </c>
      <c r="D13" s="84" t="str">
        <f t="shared" si="1"/>
        <v>TSE</v>
      </c>
      <c r="E13" s="133">
        <v>9.4097222222222238E-3</v>
      </c>
      <c r="F13" s="85">
        <f t="shared" si="2"/>
        <v>10000</v>
      </c>
      <c r="G13" s="140"/>
      <c r="H13" s="141"/>
    </row>
    <row r="14" spans="2:8">
      <c r="B14" s="82" t="s">
        <v>190</v>
      </c>
      <c r="C14" s="84" t="str">
        <f t="shared" si="0"/>
        <v>Male</v>
      </c>
      <c r="D14" s="84" t="str">
        <f t="shared" si="1"/>
        <v>EET</v>
      </c>
      <c r="E14" s="133">
        <v>9.8032407407407408E-3</v>
      </c>
      <c r="F14" s="85">
        <f t="shared" si="2"/>
        <v>9598.5832349468728</v>
      </c>
      <c r="G14" s="140"/>
      <c r="H14" s="141"/>
    </row>
    <row r="15" spans="2:8">
      <c r="B15" s="82" t="s">
        <v>130</v>
      </c>
      <c r="C15" s="84" t="str">
        <f t="shared" si="0"/>
        <v>Male</v>
      </c>
      <c r="D15" s="84" t="str">
        <f t="shared" si="1"/>
        <v>CTC</v>
      </c>
      <c r="E15" s="133">
        <v>1.0023148148148149E-2</v>
      </c>
      <c r="F15" s="85">
        <f t="shared" si="2"/>
        <v>9387.990762124713</v>
      </c>
      <c r="G15" s="140"/>
      <c r="H15" s="141"/>
    </row>
    <row r="16" spans="2:8">
      <c r="B16" s="82" t="s">
        <v>171</v>
      </c>
      <c r="C16" s="84" t="str">
        <f t="shared" si="0"/>
        <v>Male</v>
      </c>
      <c r="D16" s="84" t="str">
        <f t="shared" si="1"/>
        <v>CTC</v>
      </c>
      <c r="E16" s="133">
        <v>1.1145833333333334E-2</v>
      </c>
      <c r="F16" s="85">
        <f t="shared" si="2"/>
        <v>8442.3676012461074</v>
      </c>
      <c r="G16" s="140"/>
      <c r="H16" s="141"/>
    </row>
    <row r="17" spans="2:8">
      <c r="B17" s="82" t="s">
        <v>136</v>
      </c>
      <c r="C17" s="84" t="str">
        <f t="shared" si="0"/>
        <v>Male</v>
      </c>
      <c r="D17" s="84" t="str">
        <f t="shared" si="1"/>
        <v>CTC</v>
      </c>
      <c r="E17" s="133">
        <v>1.8136574074074076E-2</v>
      </c>
      <c r="F17" s="85">
        <f t="shared" si="2"/>
        <v>5188.2578174856417</v>
      </c>
      <c r="G17" s="140"/>
      <c r="H17" s="141"/>
    </row>
    <row r="18" spans="2:8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</row>
    <row r="19" spans="2:8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8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8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8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8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8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8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8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8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8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8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8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8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8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IF((ISERROR((VLOOKUP(B36,Calculation!C$2:C$382,1,FALSE)))),"not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IF((ISERROR((VLOOKUP(B37,Calculation!C$2:C$382,1,FALSE)))),"not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IF((ISERROR((VLOOKUP(B59,Calculation!C$2:C$382,1,FALSE)))),"not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IF((ISERROR((VLOOKUP(B60,Calculation!C$2:C$382,1,FALSE)))),"not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IF((ISERROR((VLOOKUP(B61,Calculation!C$2:C$382,1,FALSE)))),"not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IF((ISERROR((VLOOKUP(B62,Calculation!C$2:C$382,1,FALSE)))),"not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IF((ISERROR((VLOOKUP(B63,Calculation!C$2:C$382,1,FALSE)))),"not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IF((ISERROR((VLOOKUP(B64,Calculation!C$2:C$382,1,FALSE)))),"not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IF((ISERROR((VLOOKUP(B65,Calculation!C$2:C$382,1,FALSE)))),"not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IF((ISERROR((VLOOKUP(B66,Calculation!C$2:C$382,1,FALSE)))),"not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IF((ISERROR((VLOOKUP(B67,Calculation!C$2:C$382,1,FALSE)))),"not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IF((ISERROR((VLOOKUP(B68,Calculation!C$2:C$382,1,FALSE)))),"not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IF((ISERROR((VLOOKUP(B69,Calculation!C$2:C$382,1,FALSE)))),"not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IF((ISERROR((VLOOKUP(B91,Calculation!C$2:C$382,1,FALSE)))),"not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IF((ISERROR((VLOOKUP(B92,Calculation!C$2:C$382,1,FALSE)))),"not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IF((ISERROR((VLOOKUP(B93,Calculation!C$2:C$382,1,FALSE)))),"not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IF((ISERROR((VLOOKUP(B94,Calculation!C$2:C$382,1,FALSE)))),"not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IF((ISERROR((VLOOKUP(B95,Calculation!C$2:C$382,1,FALSE)))),"not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IF((ISERROR((VLOOKUP(B96,Calculation!C$2:C$382,1,FALSE)))),"not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IF((ISERROR((VLOOKUP(B97,Calculation!C$2:C$382,1,FALSE)))),"not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IF((ISERROR((VLOOKUP(B98,Calculation!C$2:C$382,1,FALSE)))),"not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IF((ISERROR((VLOOKUP(B99,Calculation!C$2:C$382,1,FALSE)))),"not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IF((ISERROR((VLOOKUP(B100,Calculation!C$2:C$382,1,FALSE)))),"not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IF((ISERROR((VLOOKUP(B101,Calculation!C$2:C$382,1,FALSE)))),"not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IF((ISERROR((VLOOKUP(B123,Calculation!C$2:C$382,1,FALSE)))),"not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IF((ISERROR((VLOOKUP(B124,Calculation!C$2:C$382,1,FALSE)))),"not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IF((ISERROR((VLOOKUP(B125,Calculation!C$2:C$382,1,FALSE)))),"not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IF((ISERROR((VLOOKUP(B126,Calculation!C$2:C$382,1,FALSE)))),"not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IF((ISERROR((VLOOKUP(B127,Calculation!C$2:C$382,1,FALSE)))),"not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IF((ISERROR((VLOOKUP(B128,Calculation!C$2:C$382,1,FALSE)))),"not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IF((ISERROR((VLOOKUP(B129,Calculation!C$2:C$382,1,FALSE)))),"not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IF((ISERROR((VLOOKUP(B130,Calculation!C$2:C$382,1,FALSE)))),"not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IF((ISERROR((VLOOKUP(B131,Calculation!C$2:C$382,1,FALSE)))),"not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IF((ISERROR((VLOOKUP(B132,Calculation!C$2:C$382,1,FALSE)))),"not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IF((ISERROR((VLOOKUP(B133,Calculation!C$2:C$382,1,FALSE)))),"not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IF((ISERROR((VLOOKUP(B155,Calculation!C$2:C$382,1,FALSE)))),"not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IF((ISERROR((VLOOKUP(B156,Calculation!C$2:C$382,1,FALSE)))),"not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IF((ISERROR((VLOOKUP(B157,Calculation!C$2:C$382,1,FALSE)))),"not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IF((ISERROR((VLOOKUP(B158,Calculation!C$2:C$382,1,FALSE)))),"not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IF((ISERROR((VLOOKUP(B159,Calculation!C$2:C$382,1,FALSE)))),"not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IF((ISERROR((VLOOKUP(B160,Calculation!C$2:C$382,1,FALSE)))),"not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IF((ISERROR((VLOOKUP(B161,Calculation!C$2:C$382,1,FALSE)))),"not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IF((ISERROR((VLOOKUP(B162,Calculation!C$2:C$382,1,FALSE)))),"not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IF((ISERROR((VLOOKUP(B163,Calculation!C$2:C$382,1,FALSE)))),"not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IF((ISERROR((VLOOKUP(B164,Calculation!C$2:C$382,1,FALSE)))),"not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IF((ISERROR((VLOOKUP(B165,Calculation!C$2:C$382,1,FALSE)))),"not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IF((ISERROR((VLOOKUP(B187,Calculation!C$2:C$382,1,FALSE)))),"not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IF((ISERROR((VLOOKUP(B188,Calculation!C$2:C$382,1,FALSE)))),"not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IF((ISERROR((VLOOKUP(B189,Calculation!C$2:C$382,1,FALSE)))),"not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IF((ISERROR((VLOOKUP(B190,Calculation!C$2:C$382,1,FALSE)))),"not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IF((ISERROR((VLOOKUP(B191,Calculation!C$2:C$382,1,FALSE)))),"not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IF((ISERROR((VLOOKUP(B192,Calculation!C$2:C$382,1,FALSE)))),"not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IF((ISERROR((VLOOKUP(B193,Calculation!C$2:C$382,1,FALSE)))),"not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IF((ISERROR((VLOOKUP(B194,Calculation!C$2:C$382,1,FALSE)))),"not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IF((ISERROR((VLOOKUP(B195,Calculation!C$2:C$382,1,FALSE)))),"not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IF((ISERROR((VLOOKUP(B196,Calculation!C$2:C$382,1,FALSE)))),"not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IF((ISERROR((VLOOKUP(B197,Calculation!C$2:C$382,1,FALSE)))),"not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IF((ISERROR((VLOOKUP(B199,Calculation!C$2:C$382,1,FALSE)))),"not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IF((ISERROR((VLOOKUP(B200,Calculation!C$2:C$382,1,FALSE)))),"not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IF((ISERROR((VLOOKUP(B201,Calculation!C$2:C$382,1,FALSE)))),"not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IF((ISERROR((VLOOKUP(B202,Calculation!C$2:C$382,1,FALSE)))),"not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IF((ISERROR((VLOOKUP(B203,Calculation!C$2:C$382,1,FALSE)))),"not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4" priority="1" stopIfTrue="1" operator="equal">
      <formula>"x"</formula>
    </cfRule>
  </conditionalFormatting>
  <conditionalFormatting sqref="G4:G205">
    <cfRule type="cellIs" dxfId="3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5156" divId="ebta league Tristar 3_5156" sourceType="range" sourceRef="A1:F17" destinationFile="C:\A TEER\Web\TEER League 08\Norwich Aquat T3.htm"/>
  </webPublishItems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C4" sqref="C4"/>
    </sheetView>
  </sheetViews>
  <sheetFormatPr defaultRowHeight="12.75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Races!E9</f>
        <v>Aqua 4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1" t="s">
        <v>74</v>
      </c>
      <c r="C4" s="80" t="s">
        <v>111</v>
      </c>
      <c r="D4" s="80"/>
      <c r="E4" s="132">
        <v>1.1574074074074073E-5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74</v>
      </c>
      <c r="C5" s="83" t="s">
        <v>112</v>
      </c>
      <c r="D5" s="83"/>
      <c r="E5" s="133">
        <v>1.1574074074074073E-5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11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82" t="s">
        <v>11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IF((ISERROR((VLOOKUP(B7,Calculation!C$2:C$382,1,FALSE)))),"not entered","")</f>
        <v/>
      </c>
    </row>
    <row r="8" spans="2:7">
      <c r="B8" s="82" t="s">
        <v>11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IF((ISERROR((VLOOKUP(B8,Calculation!C$2:C$382,1,FALSE)))),"not entered","")</f>
        <v/>
      </c>
    </row>
    <row r="9" spans="2:7">
      <c r="B9" s="82" t="s">
        <v>11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IF((ISERROR((VLOOKUP(B9,Calculation!C$2:C$382,1,FALSE)))),"not entered","")</f>
        <v/>
      </c>
    </row>
    <row r="10" spans="2:7"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IF((ISERROR((VLOOKUP(B10,Calculation!C$2:C$382,1,FALSE)))),"not entered","")</f>
        <v/>
      </c>
    </row>
    <row r="11" spans="2:7"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IF((ISERROR((VLOOKUP(B11,Calculation!C$2:C$382,1,FALSE)))),"not entered","")</f>
        <v/>
      </c>
    </row>
    <row r="12" spans="2:7"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IF((ISERROR((VLOOKUP(B12,Calculation!C$2:C$382,1,FALSE)))),"not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IF((ISERROR((VLOOKUP(B13,Calculation!C$2:C$382,1,FALSE)))),"not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IF((ISERROR((VLOOKUP(B14,Calculation!C$2:C$382,1,FALSE)))),"not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IF((ISERROR((VLOOKUP(B15,Calculation!C$2:C$382,1,FALSE)))),"not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IF((ISERROR((VLOOKUP(B16,Calculation!C$2:C$382,1,FALSE)))),"not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IF((ISERROR((VLOOKUP(B17,Calculation!C$2:C$382,1,FALSE)))),"not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IF((ISERROR((VLOOKUP(B18,Calculation!C$2:C$382,1,FALSE)))),"not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IF((ISERROR((VLOOKUP(B36,Calculation!C$2:C$382,1,FALSE)))),"not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IF((ISERROR((VLOOKUP(B37,Calculation!C$2:C$382,1,FALSE)))),"not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IF((ISERROR((VLOOKUP(B59,Calculation!C$2:C$382,1,FALSE)))),"not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IF((ISERROR((VLOOKUP(B60,Calculation!C$2:C$382,1,FALSE)))),"not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IF((ISERROR((VLOOKUP(B61,Calculation!C$2:C$382,1,FALSE)))),"not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IF((ISERROR((VLOOKUP(B62,Calculation!C$2:C$382,1,FALSE)))),"not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IF((ISERROR((VLOOKUP(B63,Calculation!C$2:C$382,1,FALSE)))),"not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IF((ISERROR((VLOOKUP(B64,Calculation!C$2:C$382,1,FALSE)))),"not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IF((ISERROR((VLOOKUP(B65,Calculation!C$2:C$382,1,FALSE)))),"not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IF((ISERROR((VLOOKUP(B66,Calculation!C$2:C$382,1,FALSE)))),"not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IF((ISERROR((VLOOKUP(B67,Calculation!C$2:C$382,1,FALSE)))),"not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IF((ISERROR((VLOOKUP(B68,Calculation!C$2:C$382,1,FALSE)))),"not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IF((ISERROR((VLOOKUP(B69,Calculation!C$2:C$382,1,FALSE)))),"not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IF((ISERROR((VLOOKUP(B91,Calculation!C$2:C$382,1,FALSE)))),"not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IF((ISERROR((VLOOKUP(B92,Calculation!C$2:C$382,1,FALSE)))),"not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IF((ISERROR((VLOOKUP(B93,Calculation!C$2:C$382,1,FALSE)))),"not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IF((ISERROR((VLOOKUP(B94,Calculation!C$2:C$382,1,FALSE)))),"not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IF((ISERROR((VLOOKUP(B95,Calculation!C$2:C$382,1,FALSE)))),"not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IF((ISERROR((VLOOKUP(B96,Calculation!C$2:C$382,1,FALSE)))),"not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IF((ISERROR((VLOOKUP(B97,Calculation!C$2:C$382,1,FALSE)))),"not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IF((ISERROR((VLOOKUP(B98,Calculation!C$2:C$382,1,FALSE)))),"not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IF((ISERROR((VLOOKUP(B99,Calculation!C$2:C$382,1,FALSE)))),"not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IF((ISERROR((VLOOKUP(B100,Calculation!C$2:C$382,1,FALSE)))),"not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IF((ISERROR((VLOOKUP(B101,Calculation!C$2:C$382,1,FALSE)))),"not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IF((ISERROR((VLOOKUP(B123,Calculation!C$2:C$382,1,FALSE)))),"not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IF((ISERROR((VLOOKUP(B124,Calculation!C$2:C$382,1,FALSE)))),"not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IF((ISERROR((VLOOKUP(B125,Calculation!C$2:C$382,1,FALSE)))),"not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IF((ISERROR((VLOOKUP(B126,Calculation!C$2:C$382,1,FALSE)))),"not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IF((ISERROR((VLOOKUP(B127,Calculation!C$2:C$382,1,FALSE)))),"not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IF((ISERROR((VLOOKUP(B128,Calculation!C$2:C$382,1,FALSE)))),"not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IF((ISERROR((VLOOKUP(B129,Calculation!C$2:C$382,1,FALSE)))),"not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IF((ISERROR((VLOOKUP(B130,Calculation!C$2:C$382,1,FALSE)))),"not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IF((ISERROR((VLOOKUP(B131,Calculation!C$2:C$382,1,FALSE)))),"not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IF((ISERROR((VLOOKUP(B132,Calculation!C$2:C$382,1,FALSE)))),"not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IF((ISERROR((VLOOKUP(B133,Calculation!C$2:C$382,1,FALSE)))),"not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IF((ISERROR((VLOOKUP(B155,Calculation!C$2:C$382,1,FALSE)))),"not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IF((ISERROR((VLOOKUP(B156,Calculation!C$2:C$382,1,FALSE)))),"not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IF((ISERROR((VLOOKUP(B157,Calculation!C$2:C$382,1,FALSE)))),"not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IF((ISERROR((VLOOKUP(B158,Calculation!C$2:C$382,1,FALSE)))),"not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IF((ISERROR((VLOOKUP(B159,Calculation!C$2:C$382,1,FALSE)))),"not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IF((ISERROR((VLOOKUP(B160,Calculation!C$2:C$382,1,FALSE)))),"not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IF((ISERROR((VLOOKUP(B161,Calculation!C$2:C$382,1,FALSE)))),"not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IF((ISERROR((VLOOKUP(B162,Calculation!C$2:C$382,1,FALSE)))),"not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IF((ISERROR((VLOOKUP(B163,Calculation!C$2:C$382,1,FALSE)))),"not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IF((ISERROR((VLOOKUP(B164,Calculation!C$2:C$382,1,FALSE)))),"not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IF((ISERROR((VLOOKUP(B165,Calculation!C$2:C$382,1,FALSE)))),"not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IF((ISERROR((VLOOKUP(B187,Calculation!C$2:C$382,1,FALSE)))),"not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IF((ISERROR((VLOOKUP(B188,Calculation!C$2:C$382,1,FALSE)))),"not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IF((ISERROR((VLOOKUP(B189,Calculation!C$2:C$382,1,FALSE)))),"not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IF((ISERROR((VLOOKUP(B190,Calculation!C$2:C$382,1,FALSE)))),"not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IF((ISERROR((VLOOKUP(B191,Calculation!C$2:C$382,1,FALSE)))),"not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IF((ISERROR((VLOOKUP(B192,Calculation!C$2:C$382,1,FALSE)))),"not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IF((ISERROR((VLOOKUP(B193,Calculation!C$2:C$382,1,FALSE)))),"not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IF((ISERROR((VLOOKUP(B194,Calculation!C$2:C$382,1,FALSE)))),"not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IF((ISERROR((VLOOKUP(B195,Calculation!C$2:C$382,1,FALSE)))),"not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IF((ISERROR((VLOOKUP(B196,Calculation!C$2:C$382,1,FALSE)))),"not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IF((ISERROR((VLOOKUP(B197,Calculation!C$2:C$382,1,FALSE)))),"not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IF((ISERROR((VLOOKUP(B199,Calculation!C$2:C$382,1,FALSE)))),"not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IF((ISERROR((VLOOKUP(B200,Calculation!C$2:C$382,1,FALSE)))),"not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IF((ISERROR((VLOOKUP(B201,Calculation!C$2:C$382,1,FALSE)))),"not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IF((ISERROR((VLOOKUP(B202,Calculation!C$2:C$382,1,FALSE)))),"not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IF((ISERROR((VLOOKUP(B203,Calculation!C$2:C$382,1,FALSE)))),"not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2" priority="1" stopIfTrue="1" operator="equal">
      <formula>"x"</formula>
    </cfRule>
  </conditionalFormatting>
  <conditionalFormatting sqref="G4:G205">
    <cfRule type="cellIs" dxfId="1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S208"/>
  <sheetViews>
    <sheetView workbookViewId="0">
      <pane xSplit="5" ySplit="1" topLeftCell="F116" activePane="bottomRight" state="frozenSplit"/>
      <selection pane="topRight"/>
      <selection pane="bottomLeft"/>
      <selection pane="bottomRight" activeCell="D127" sqref="D127"/>
    </sheetView>
  </sheetViews>
  <sheetFormatPr defaultRowHeight="12.75"/>
  <cols>
    <col min="1" max="1" width="17.28515625" style="26" hidden="1" customWidth="1"/>
    <col min="2" max="2" width="17.28515625" style="5" hidden="1" customWidth="1"/>
    <col min="3" max="3" width="18.7109375" style="93" bestFit="1" customWidth="1"/>
    <col min="4" max="4" width="11.28515625" style="93" bestFit="1" customWidth="1"/>
    <col min="5" max="5" width="13.5703125" style="93" bestFit="1" customWidth="1"/>
    <col min="6" max="7" width="9.140625" style="25"/>
    <col min="8" max="18" width="9.140625" style="7"/>
    <col min="19" max="22" width="9.140625" style="104"/>
    <col min="23" max="26" width="9.140625" style="91"/>
    <col min="27" max="29" width="9.140625" style="102"/>
    <col min="30" max="33" width="9.140625" style="106"/>
    <col min="34" max="34" width="10.42578125" style="6" customWidth="1"/>
    <col min="46" max="16384" width="9.140625" style="5"/>
  </cols>
  <sheetData>
    <row r="1" spans="1:35" s="96" customFormat="1" ht="25.5">
      <c r="A1" s="95"/>
      <c r="B1" s="96" t="s">
        <v>35</v>
      </c>
      <c r="C1" s="96" t="s">
        <v>2</v>
      </c>
      <c r="D1" s="96" t="s">
        <v>23</v>
      </c>
      <c r="E1" s="96" t="s">
        <v>24</v>
      </c>
      <c r="F1" s="97" t="s">
        <v>12</v>
      </c>
      <c r="G1" s="97" t="s">
        <v>56</v>
      </c>
      <c r="H1" s="99" t="s">
        <v>25</v>
      </c>
      <c r="I1" s="99" t="s">
        <v>26</v>
      </c>
      <c r="J1" s="99" t="s">
        <v>27</v>
      </c>
      <c r="K1" s="99" t="s">
        <v>28</v>
      </c>
      <c r="L1" s="99" t="s">
        <v>29</v>
      </c>
      <c r="M1" s="99" t="s">
        <v>30</v>
      </c>
      <c r="N1" s="99" t="s">
        <v>31</v>
      </c>
      <c r="O1" s="99" t="s">
        <v>32</v>
      </c>
      <c r="P1" s="99" t="s">
        <v>40</v>
      </c>
      <c r="Q1" s="99" t="s">
        <v>41</v>
      </c>
      <c r="R1" s="99" t="s">
        <v>42</v>
      </c>
      <c r="S1" s="103" t="s">
        <v>43</v>
      </c>
      <c r="T1" s="103" t="s">
        <v>44</v>
      </c>
      <c r="U1" s="103" t="s">
        <v>45</v>
      </c>
      <c r="V1" s="103" t="s">
        <v>49</v>
      </c>
      <c r="W1" s="100" t="s">
        <v>46</v>
      </c>
      <c r="X1" s="100" t="s">
        <v>46</v>
      </c>
      <c r="Y1" s="100" t="s">
        <v>47</v>
      </c>
      <c r="Z1" s="100" t="s">
        <v>48</v>
      </c>
      <c r="AA1" s="101" t="s">
        <v>52</v>
      </c>
      <c r="AB1" s="101" t="s">
        <v>53</v>
      </c>
      <c r="AC1" s="101" t="s">
        <v>54</v>
      </c>
      <c r="AD1" s="105" t="s">
        <v>0</v>
      </c>
      <c r="AE1" s="105" t="s">
        <v>1</v>
      </c>
      <c r="AF1" s="105" t="s">
        <v>50</v>
      </c>
      <c r="AG1" s="105" t="s">
        <v>51</v>
      </c>
      <c r="AH1" s="98" t="s">
        <v>55</v>
      </c>
      <c r="AI1" s="96" t="s">
        <v>33</v>
      </c>
    </row>
    <row r="2" spans="1:35" s="24" customFormat="1">
      <c r="A2" s="124" t="s">
        <v>72</v>
      </c>
      <c r="C2" s="24" t="s">
        <v>5</v>
      </c>
    </row>
    <row r="3" spans="1:35">
      <c r="A3" s="26">
        <v>1.0000000000000001E-5</v>
      </c>
      <c r="B3" s="5">
        <f t="shared" ref="B3:B34" si="0">AI3+A3</f>
        <v>1.0000000000000001E-5</v>
      </c>
      <c r="C3" s="138"/>
      <c r="D3" t="s">
        <v>127</v>
      </c>
      <c r="E3" s="94" t="s">
        <v>112</v>
      </c>
      <c r="F3" s="25">
        <f>COUNTIF(H3:Z3,"&gt;1")</f>
        <v>0</v>
      </c>
      <c r="G3" s="25">
        <f>COUNTIF(AD3:AH3,"&gt;1")</f>
        <v>0</v>
      </c>
      <c r="H3" s="7">
        <f t="shared" ref="H3:H34" si="1">IF(ISERROR(VLOOKUP($C3,_tri1,5,FALSE)),0,(VLOOKUP($C3,_tri1,5,FALSE)))</f>
        <v>0</v>
      </c>
      <c r="I3" s="7">
        <f t="shared" ref="I3:I34" si="2">IF(ISERROR(VLOOKUP($C3,_tri2,5,FALSE)),0,(VLOOKUP($C3,_tri2,5,FALSE)))</f>
        <v>0</v>
      </c>
      <c r="J3" s="7">
        <f t="shared" ref="J3:J34" si="3">IF(ISERROR(VLOOKUP($C3,_tri3,5,FALSE)),0,(VLOOKUP($C3,_tri3,5,FALSE)))</f>
        <v>0</v>
      </c>
      <c r="K3" s="7">
        <f t="shared" ref="K3:K34" si="4">IF(ISERROR(VLOOKUP($C3,_tri4,5,FALSE)),0,(VLOOKUP($C3,_tri4,5,FALSE)))</f>
        <v>0</v>
      </c>
      <c r="L3" s="7">
        <f t="shared" ref="L3:L34" si="5">IF(ISERROR(VLOOKUP($C3,_tri5,5,FALSE)),0,(VLOOKUP($C3,_tri5,5,FALSE)))</f>
        <v>0</v>
      </c>
      <c r="M3" s="7">
        <f t="shared" ref="M3:M34" si="6">IF(ISERROR(VLOOKUP($C3,_tri6,5,FALSE)),0,(VLOOKUP($C3,_tri6,5,FALSE)))</f>
        <v>0</v>
      </c>
      <c r="N3" s="7">
        <f t="shared" ref="N3:N34" si="7">IF(ISERROR(VLOOKUP($C3,_tri7,5,FALSE)),0,(VLOOKUP($C3,_tri7,5,FALSE)))</f>
        <v>0</v>
      </c>
      <c r="O3" s="7">
        <f t="shared" ref="O3:O34" si="8">IF(ISERROR(VLOOKUP($C3,_tri8,5,FALSE)),0,(VLOOKUP($C3,_tri8,5,FALSE)))</f>
        <v>0</v>
      </c>
      <c r="P3" s="7">
        <f t="shared" ref="P3:P34" si="9">IF(ISERROR(VLOOKUP($C3,_tri9,5,FALSE)),0,(VLOOKUP($C3,_tri9,5,FALSE)))</f>
        <v>0</v>
      </c>
      <c r="Q3" s="7">
        <f t="shared" ref="Q3:Q34" si="10">IF(ISERROR(VLOOKUP($C3,_tri10,5,FALSE)),0,(VLOOKUP($C3,_tri10,5,FALSE)))</f>
        <v>0</v>
      </c>
      <c r="R3" s="7">
        <f t="shared" ref="R3:R34" si="11">IF(ISERROR(VLOOKUP($C3,_tri11,5,FALSE)),0,(VLOOKUP($C3,_tri11,5,FALSE)))</f>
        <v>0</v>
      </c>
      <c r="S3" s="7">
        <f t="shared" ref="S3:S34" si="12">IF(ISERROR(VLOOKUP($C3,aqua1,5,FALSE)),0,(VLOOKUP($C3,aqua1,5,FALSE)))</f>
        <v>0</v>
      </c>
      <c r="T3" s="7">
        <f t="shared" ref="T3:T34" si="13">IF(ISERROR(VLOOKUP($C3,aqua2,5,FALSE)),0,(VLOOKUP($C3,aqua2,5,FALSE)))</f>
        <v>0</v>
      </c>
      <c r="U3" s="7">
        <f t="shared" ref="U3:U34" si="14">IF(ISERROR(VLOOKUP($C3,aqua3,5,FALSE)),0,(VLOOKUP($C3,aqua3,5,FALSE)))</f>
        <v>0</v>
      </c>
      <c r="V3" s="7">
        <f t="shared" ref="V3:V34" si="15">IF(ISERROR(VLOOKUP($C3,aqua4,5,FALSE)),0,(VLOOKUP($C3,aqua4,5,FALSE)))</f>
        <v>0</v>
      </c>
      <c r="W3" s="91">
        <f t="shared" ref="W3:W34" si="16">IF(ISERROR(VLOOKUP($C3,_dua1,5,FALSE)),0,(VLOOKUP($C3,_dua1,5,FALSE)))</f>
        <v>0</v>
      </c>
      <c r="X3" s="91">
        <f t="shared" ref="X3:X34" si="17">IF(ISERROR(VLOOKUP($C3,_dua2,5,FALSE)),0,(VLOOKUP($C3,_dua2,5,FALSE)))</f>
        <v>0</v>
      </c>
      <c r="Y3" s="91">
        <f t="shared" ref="Y3:Y34" si="18">IF(ISERROR(VLOOKUP($C3,_dua3,5,FALSE)),0,(VLOOKUP($C3,_dua3,5,FALSE)))</f>
        <v>0</v>
      </c>
      <c r="Z3" s="91">
        <f t="shared" ref="Z3:Z34" si="19">IF(ISERROR(VLOOKUP($C3,_dua4,5,FALSE)),0,(VLOOKUP($C3,_dua4,5,FALSE)))</f>
        <v>0</v>
      </c>
      <c r="AA3" s="102">
        <f>LARGE(H3:R3,5)</f>
        <v>0</v>
      </c>
      <c r="AB3" s="102">
        <f>LARGE(S3:V3,1)</f>
        <v>0</v>
      </c>
      <c r="AC3" s="102">
        <f>LARGE(W3:Z3,1)</f>
        <v>0</v>
      </c>
      <c r="AD3" s="106">
        <f>LARGE(H3:R3,1)</f>
        <v>0</v>
      </c>
      <c r="AE3" s="106">
        <f>LARGE(H3:R3,2)</f>
        <v>0</v>
      </c>
      <c r="AF3" s="106">
        <f>LARGE(H3:R3,3)</f>
        <v>0</v>
      </c>
      <c r="AG3" s="106">
        <f>LARGE(H3:R3,4)</f>
        <v>0</v>
      </c>
      <c r="AH3" s="6">
        <f>LARGE(AA3:AC3,1)</f>
        <v>0</v>
      </c>
      <c r="AI3" s="1">
        <f>SUM(AD3:AG3)+AH3</f>
        <v>0</v>
      </c>
    </row>
    <row r="4" spans="1:35">
      <c r="A4" s="26">
        <v>2.0000000000000002E-5</v>
      </c>
      <c r="B4" s="5">
        <f t="shared" si="0"/>
        <v>49864.146505528646</v>
      </c>
      <c r="C4" s="138" t="s">
        <v>128</v>
      </c>
      <c r="D4" t="s">
        <v>100</v>
      </c>
      <c r="E4" s="94" t="s">
        <v>112</v>
      </c>
      <c r="F4" s="25">
        <f>COUNTIF(H4:Z4,"&gt;1")</f>
        <v>11</v>
      </c>
      <c r="G4" s="25">
        <f>COUNTIF(AD4:AH4,"&gt;1")</f>
        <v>5</v>
      </c>
      <c r="H4" s="7">
        <f t="shared" si="1"/>
        <v>9792.2077922077879</v>
      </c>
      <c r="I4" s="7">
        <f t="shared" si="2"/>
        <v>9805.7792515395649</v>
      </c>
      <c r="J4" s="7">
        <f t="shared" si="3"/>
        <v>9403.3530571992123</v>
      </c>
      <c r="K4" s="7">
        <f t="shared" si="4"/>
        <v>9382.0224719101188</v>
      </c>
      <c r="L4" s="7">
        <f t="shared" si="5"/>
        <v>9864.1464855286467</v>
      </c>
      <c r="M4" s="7">
        <f t="shared" si="6"/>
        <v>9999.9999999999982</v>
      </c>
      <c r="N4" s="7">
        <f t="shared" si="7"/>
        <v>10000</v>
      </c>
      <c r="O4" s="7">
        <f t="shared" si="8"/>
        <v>10000</v>
      </c>
      <c r="P4" s="7">
        <f t="shared" si="9"/>
        <v>0</v>
      </c>
      <c r="Q4" s="7">
        <f t="shared" si="10"/>
        <v>0</v>
      </c>
      <c r="R4" s="7">
        <f t="shared" si="11"/>
        <v>0</v>
      </c>
      <c r="S4" s="7">
        <f t="shared" si="12"/>
        <v>9988.4393063584066</v>
      </c>
      <c r="T4" s="7">
        <f t="shared" si="13"/>
        <v>0</v>
      </c>
      <c r="U4" s="7">
        <f t="shared" si="14"/>
        <v>10000</v>
      </c>
      <c r="V4" s="7">
        <f t="shared" si="15"/>
        <v>0</v>
      </c>
      <c r="W4" s="91">
        <f t="shared" si="16"/>
        <v>10000</v>
      </c>
      <c r="X4" s="91">
        <f t="shared" si="17"/>
        <v>0</v>
      </c>
      <c r="Y4" s="91">
        <f t="shared" si="18"/>
        <v>0</v>
      </c>
      <c r="Z4" s="91">
        <f t="shared" si="19"/>
        <v>0</v>
      </c>
      <c r="AA4" s="102">
        <f>LARGE(H4:R4,5)</f>
        <v>9805.7792515395649</v>
      </c>
      <c r="AB4" s="102">
        <f>LARGE(S4:V4,1)</f>
        <v>10000</v>
      </c>
      <c r="AC4" s="102">
        <f>LARGE(W4:Z4,1)</f>
        <v>10000</v>
      </c>
      <c r="AD4" s="106">
        <f>LARGE(H4:R4,1)</f>
        <v>10000</v>
      </c>
      <c r="AE4" s="106">
        <f>LARGE(H4:R4,2)</f>
        <v>10000</v>
      </c>
      <c r="AF4" s="106">
        <f>LARGE(H4:R4,3)</f>
        <v>9999.9999999999982</v>
      </c>
      <c r="AG4" s="106">
        <f>LARGE(H4:R4,4)</f>
        <v>9864.1464855286467</v>
      </c>
      <c r="AH4" s="6">
        <f>LARGE(AA4:AC4,1)</f>
        <v>10000</v>
      </c>
      <c r="AI4" s="1">
        <f>SUM(AD4:AG4)+AH4</f>
        <v>49864.146485528647</v>
      </c>
    </row>
    <row r="5" spans="1:35">
      <c r="A5" s="26">
        <v>3.0000000000000004E-5</v>
      </c>
      <c r="B5" s="5">
        <f t="shared" si="0"/>
        <v>3.0000000000000004E-5</v>
      </c>
      <c r="C5" s="138"/>
      <c r="D5"/>
      <c r="E5" s="94" t="s">
        <v>112</v>
      </c>
      <c r="F5" s="25">
        <f>COUNTIF(H5:Z5,"&gt;1")</f>
        <v>0</v>
      </c>
      <c r="G5" s="25">
        <f>COUNTIF(AD5:AH5,"&gt;1")</f>
        <v>0</v>
      </c>
      <c r="H5" s="7">
        <f t="shared" si="1"/>
        <v>0</v>
      </c>
      <c r="I5" s="7">
        <f t="shared" si="2"/>
        <v>0</v>
      </c>
      <c r="J5" s="7">
        <f t="shared" si="3"/>
        <v>0</v>
      </c>
      <c r="K5" s="7">
        <f t="shared" si="4"/>
        <v>0</v>
      </c>
      <c r="L5" s="7">
        <f t="shared" si="5"/>
        <v>0</v>
      </c>
      <c r="M5" s="7">
        <f t="shared" si="6"/>
        <v>0</v>
      </c>
      <c r="N5" s="7">
        <f t="shared" si="7"/>
        <v>0</v>
      </c>
      <c r="O5" s="7">
        <f t="shared" si="8"/>
        <v>0</v>
      </c>
      <c r="P5" s="7">
        <f t="shared" si="9"/>
        <v>0</v>
      </c>
      <c r="Q5" s="7">
        <f t="shared" si="10"/>
        <v>0</v>
      </c>
      <c r="R5" s="7">
        <f t="shared" si="11"/>
        <v>0</v>
      </c>
      <c r="S5" s="7">
        <f t="shared" si="12"/>
        <v>0</v>
      </c>
      <c r="T5" s="7">
        <f t="shared" si="13"/>
        <v>0</v>
      </c>
      <c r="U5" s="7">
        <f t="shared" si="14"/>
        <v>0</v>
      </c>
      <c r="V5" s="7">
        <f t="shared" si="15"/>
        <v>0</v>
      </c>
      <c r="W5" s="91">
        <f t="shared" si="16"/>
        <v>0</v>
      </c>
      <c r="X5" s="91">
        <f t="shared" si="17"/>
        <v>0</v>
      </c>
      <c r="Y5" s="91">
        <f t="shared" si="18"/>
        <v>0</v>
      </c>
      <c r="Z5" s="91">
        <f t="shared" si="19"/>
        <v>0</v>
      </c>
      <c r="AA5" s="102">
        <f>LARGE(H5:R5,5)</f>
        <v>0</v>
      </c>
      <c r="AB5" s="102">
        <f>LARGE(S5:V5,1)</f>
        <v>0</v>
      </c>
      <c r="AC5" s="102">
        <f>LARGE(W5:Z5,1)</f>
        <v>0</v>
      </c>
      <c r="AD5" s="106">
        <f>LARGE(H5:R5,1)</f>
        <v>0</v>
      </c>
      <c r="AE5" s="106">
        <f>LARGE(H5:R5,2)</f>
        <v>0</v>
      </c>
      <c r="AF5" s="106">
        <f>LARGE(H5:R5,3)</f>
        <v>0</v>
      </c>
      <c r="AG5" s="106">
        <f>LARGE(H5:R5,4)</f>
        <v>0</v>
      </c>
      <c r="AH5" s="6">
        <f>LARGE(AA5:AC5,1)</f>
        <v>0</v>
      </c>
      <c r="AI5" s="1">
        <f>SUM(AD5:AG5)+AH5</f>
        <v>0</v>
      </c>
    </row>
    <row r="6" spans="1:35">
      <c r="A6" s="26">
        <v>4.0000000000000003E-5</v>
      </c>
      <c r="B6" s="5">
        <f t="shared" si="0"/>
        <v>50000.000040000021</v>
      </c>
      <c r="C6" s="138" t="s">
        <v>129</v>
      </c>
      <c r="D6" t="s">
        <v>80</v>
      </c>
      <c r="E6" s="94" t="s">
        <v>112</v>
      </c>
      <c r="F6" s="25">
        <f>COUNTIF(H6:Z6,"&gt;1")</f>
        <v>11</v>
      </c>
      <c r="G6" s="25">
        <f>COUNTIF(AD6:AH6,"&gt;1")</f>
        <v>5</v>
      </c>
      <c r="H6" s="7">
        <f t="shared" si="1"/>
        <v>10000.000000000005</v>
      </c>
      <c r="I6" s="7">
        <f t="shared" si="2"/>
        <v>10000.000000000011</v>
      </c>
      <c r="J6" s="7">
        <f t="shared" si="3"/>
        <v>10000.000000000005</v>
      </c>
      <c r="K6" s="7">
        <f t="shared" si="4"/>
        <v>10000.000000000002</v>
      </c>
      <c r="L6" s="7">
        <f t="shared" si="5"/>
        <v>10000</v>
      </c>
      <c r="M6" s="7">
        <f t="shared" si="6"/>
        <v>9731.752963194016</v>
      </c>
      <c r="N6" s="7">
        <f t="shared" si="7"/>
        <v>9684.5194424064557</v>
      </c>
      <c r="O6" s="7">
        <f t="shared" si="8"/>
        <v>9738.8316151202762</v>
      </c>
      <c r="P6" s="7">
        <f t="shared" si="9"/>
        <v>0</v>
      </c>
      <c r="Q6" s="7">
        <f t="shared" si="10"/>
        <v>0</v>
      </c>
      <c r="R6" s="7">
        <f t="shared" si="11"/>
        <v>0</v>
      </c>
      <c r="S6" s="7">
        <f t="shared" si="12"/>
        <v>9762.7118644067359</v>
      </c>
      <c r="T6" s="7">
        <f t="shared" si="13"/>
        <v>10000</v>
      </c>
      <c r="U6" s="7">
        <f t="shared" si="14"/>
        <v>0</v>
      </c>
      <c r="V6" s="7">
        <f t="shared" si="15"/>
        <v>0</v>
      </c>
      <c r="W6" s="91">
        <f t="shared" si="16"/>
        <v>9476.5840220385671</v>
      </c>
      <c r="X6" s="91">
        <f t="shared" si="17"/>
        <v>0</v>
      </c>
      <c r="Y6" s="91">
        <f t="shared" si="18"/>
        <v>0</v>
      </c>
      <c r="Z6" s="91">
        <f t="shared" si="19"/>
        <v>0</v>
      </c>
      <c r="AA6" s="102">
        <f>LARGE(H6:R6,5)</f>
        <v>10000</v>
      </c>
      <c r="AB6" s="102">
        <f>LARGE(S6:V6,1)</f>
        <v>10000</v>
      </c>
      <c r="AC6" s="102">
        <f>LARGE(W6:Z6,1)</f>
        <v>9476.5840220385671</v>
      </c>
      <c r="AD6" s="106">
        <f>LARGE(H6:R6,1)</f>
        <v>10000.000000000011</v>
      </c>
      <c r="AE6" s="106">
        <f>LARGE(H6:R6,2)</f>
        <v>10000.000000000005</v>
      </c>
      <c r="AF6" s="106">
        <f>LARGE(H6:R6,3)</f>
        <v>10000.000000000005</v>
      </c>
      <c r="AG6" s="106">
        <f>LARGE(H6:R6,4)</f>
        <v>10000.000000000002</v>
      </c>
      <c r="AH6" s="6">
        <f>LARGE(AA6:AC6,1)</f>
        <v>10000</v>
      </c>
      <c r="AI6" s="1">
        <f>SUM(AD6:AG6)+AH6</f>
        <v>50000.000000000022</v>
      </c>
    </row>
    <row r="7" spans="1:35">
      <c r="A7" s="26">
        <v>5.0000000000000002E-5</v>
      </c>
      <c r="B7" s="5">
        <f t="shared" si="0"/>
        <v>48083.22781522209</v>
      </c>
      <c r="C7" s="138" t="s">
        <v>130</v>
      </c>
      <c r="D7" t="s">
        <v>80</v>
      </c>
      <c r="E7" s="94" t="s">
        <v>112</v>
      </c>
      <c r="F7" s="25">
        <f t="shared" ref="F7:F70" si="20">COUNTIF(H7:Z7,"&gt;1")</f>
        <v>8</v>
      </c>
      <c r="G7" s="25">
        <f t="shared" ref="G7:G70" si="21">COUNTIF(AD7:AH7,"&gt;1")</f>
        <v>5</v>
      </c>
      <c r="H7" s="7">
        <f t="shared" si="1"/>
        <v>0</v>
      </c>
      <c r="I7" s="7">
        <f t="shared" si="2"/>
        <v>9261.744966442935</v>
      </c>
      <c r="J7" s="7">
        <f t="shared" si="3"/>
        <v>0</v>
      </c>
      <c r="K7" s="7">
        <f t="shared" si="4"/>
        <v>9750.5307855626361</v>
      </c>
      <c r="L7" s="7">
        <f t="shared" si="5"/>
        <v>9726.2667443214905</v>
      </c>
      <c r="M7" s="7">
        <f t="shared" si="6"/>
        <v>9483.2826747720392</v>
      </c>
      <c r="N7" s="7">
        <f t="shared" si="7"/>
        <v>9308.8857545839164</v>
      </c>
      <c r="O7" s="7">
        <f t="shared" si="8"/>
        <v>9415.2823920265801</v>
      </c>
      <c r="P7" s="7">
        <f t="shared" si="9"/>
        <v>0</v>
      </c>
      <c r="Q7" s="7">
        <f t="shared" si="10"/>
        <v>0</v>
      </c>
      <c r="R7" s="7">
        <f t="shared" si="11"/>
        <v>0</v>
      </c>
      <c r="S7" s="7">
        <f t="shared" si="12"/>
        <v>9707.8651685393434</v>
      </c>
      <c r="T7" s="7">
        <f t="shared" si="13"/>
        <v>0</v>
      </c>
      <c r="U7" s="7">
        <f t="shared" si="14"/>
        <v>9387.990762124713</v>
      </c>
      <c r="V7" s="7">
        <f t="shared" si="15"/>
        <v>0</v>
      </c>
      <c r="W7" s="91">
        <f t="shared" si="16"/>
        <v>0</v>
      </c>
      <c r="X7" s="91">
        <f t="shared" si="17"/>
        <v>0</v>
      </c>
      <c r="Y7" s="91">
        <f t="shared" si="18"/>
        <v>0</v>
      </c>
      <c r="Z7" s="91">
        <f t="shared" si="19"/>
        <v>0</v>
      </c>
      <c r="AA7" s="102">
        <f t="shared" ref="AA7:AA70" si="22">LARGE(H7:R7,5)</f>
        <v>9308.8857545839164</v>
      </c>
      <c r="AB7" s="102">
        <f t="shared" ref="AB7:AB70" si="23">LARGE(S7:V7,1)</f>
        <v>9707.8651685393434</v>
      </c>
      <c r="AC7" s="102">
        <f t="shared" ref="AC7:AC70" si="24">LARGE(W7:Z7,1)</f>
        <v>0</v>
      </c>
      <c r="AD7" s="106">
        <f t="shared" ref="AD7:AD70" si="25">LARGE(H7:R7,1)</f>
        <v>9750.5307855626361</v>
      </c>
      <c r="AE7" s="106">
        <f t="shared" ref="AE7:AE70" si="26">LARGE(H7:R7,2)</f>
        <v>9726.2667443214905</v>
      </c>
      <c r="AF7" s="106">
        <f t="shared" ref="AF7:AF70" si="27">LARGE(H7:R7,3)</f>
        <v>9483.2826747720392</v>
      </c>
      <c r="AG7" s="106">
        <f t="shared" ref="AG7:AG70" si="28">LARGE(H7:R7,4)</f>
        <v>9415.2823920265801</v>
      </c>
      <c r="AH7" s="6">
        <f t="shared" ref="AH7:AH70" si="29">LARGE(AA7:AC7,1)</f>
        <v>9707.8651685393434</v>
      </c>
      <c r="AI7" s="1">
        <f t="shared" ref="AI7:AI70" si="30">SUM(AD7:AG7)+AH7</f>
        <v>48083.227765222087</v>
      </c>
    </row>
    <row r="8" spans="1:35">
      <c r="A8" s="26">
        <v>6.0000000000000002E-5</v>
      </c>
      <c r="B8" s="5">
        <f t="shared" si="0"/>
        <v>9610.6785917018933</v>
      </c>
      <c r="C8" s="138" t="s">
        <v>131</v>
      </c>
      <c r="D8" t="s">
        <v>100</v>
      </c>
      <c r="E8" s="94" t="s">
        <v>112</v>
      </c>
      <c r="F8" s="25">
        <f t="shared" si="20"/>
        <v>1</v>
      </c>
      <c r="G8" s="25">
        <f t="shared" si="21"/>
        <v>1</v>
      </c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0</v>
      </c>
      <c r="L8" s="7">
        <f t="shared" si="5"/>
        <v>0</v>
      </c>
      <c r="M8" s="7">
        <f t="shared" si="6"/>
        <v>0</v>
      </c>
      <c r="N8" s="7">
        <f t="shared" si="7"/>
        <v>0</v>
      </c>
      <c r="O8" s="7">
        <f t="shared" si="8"/>
        <v>0</v>
      </c>
      <c r="P8" s="7">
        <f t="shared" si="9"/>
        <v>0</v>
      </c>
      <c r="Q8" s="7">
        <f t="shared" si="10"/>
        <v>0</v>
      </c>
      <c r="R8" s="7">
        <f t="shared" si="11"/>
        <v>0</v>
      </c>
      <c r="S8" s="7">
        <f t="shared" si="12"/>
        <v>9610.678531701893</v>
      </c>
      <c r="T8" s="7">
        <f t="shared" si="13"/>
        <v>0</v>
      </c>
      <c r="U8" s="7">
        <f t="shared" si="14"/>
        <v>0</v>
      </c>
      <c r="V8" s="7">
        <f t="shared" si="15"/>
        <v>0</v>
      </c>
      <c r="W8" s="91">
        <f t="shared" si="16"/>
        <v>0</v>
      </c>
      <c r="X8" s="91">
        <f t="shared" si="17"/>
        <v>0</v>
      </c>
      <c r="Y8" s="91">
        <f t="shared" si="18"/>
        <v>0</v>
      </c>
      <c r="Z8" s="91">
        <f t="shared" si="19"/>
        <v>0</v>
      </c>
      <c r="AA8" s="102">
        <f t="shared" si="22"/>
        <v>0</v>
      </c>
      <c r="AB8" s="102">
        <f t="shared" si="23"/>
        <v>9610.678531701893</v>
      </c>
      <c r="AC8" s="102">
        <f t="shared" si="24"/>
        <v>0</v>
      </c>
      <c r="AD8" s="106">
        <f t="shared" si="25"/>
        <v>0</v>
      </c>
      <c r="AE8" s="106">
        <f t="shared" si="26"/>
        <v>0</v>
      </c>
      <c r="AF8" s="106">
        <f t="shared" si="27"/>
        <v>0</v>
      </c>
      <c r="AG8" s="106">
        <f t="shared" si="28"/>
        <v>0</v>
      </c>
      <c r="AH8" s="6">
        <f t="shared" si="29"/>
        <v>9610.678531701893</v>
      </c>
      <c r="AI8" s="1">
        <f t="shared" si="30"/>
        <v>9610.678531701893</v>
      </c>
    </row>
    <row r="9" spans="1:35">
      <c r="A9" s="26">
        <v>7.0000000000000007E-5</v>
      </c>
      <c r="B9" s="5">
        <f t="shared" si="0"/>
        <v>38406.768868967018</v>
      </c>
      <c r="C9" s="138" t="s">
        <v>132</v>
      </c>
      <c r="D9" t="s">
        <v>82</v>
      </c>
      <c r="E9" s="94" t="s">
        <v>112</v>
      </c>
      <c r="F9" s="25">
        <f t="shared" si="20"/>
        <v>4</v>
      </c>
      <c r="G9" s="25">
        <f t="shared" si="21"/>
        <v>4</v>
      </c>
      <c r="H9" s="7">
        <f t="shared" si="1"/>
        <v>0</v>
      </c>
      <c r="I9" s="7">
        <f t="shared" si="2"/>
        <v>9574.4680851063586</v>
      </c>
      <c r="J9" s="7">
        <f t="shared" si="3"/>
        <v>0</v>
      </c>
      <c r="K9" s="7">
        <f t="shared" si="4"/>
        <v>9683.7111228255108</v>
      </c>
      <c r="L9" s="7">
        <f t="shared" si="5"/>
        <v>9559.2444190040042</v>
      </c>
      <c r="M9" s="7">
        <f t="shared" si="6"/>
        <v>0</v>
      </c>
      <c r="N9" s="7">
        <f t="shared" si="7"/>
        <v>0</v>
      </c>
      <c r="O9" s="7">
        <f t="shared" si="8"/>
        <v>0</v>
      </c>
      <c r="P9" s="7">
        <f t="shared" si="9"/>
        <v>0</v>
      </c>
      <c r="Q9" s="7">
        <f t="shared" si="10"/>
        <v>0</v>
      </c>
      <c r="R9" s="7">
        <f t="shared" si="11"/>
        <v>0</v>
      </c>
      <c r="S9" s="7">
        <f t="shared" si="12"/>
        <v>9589.3451720311441</v>
      </c>
      <c r="T9" s="7">
        <f t="shared" si="13"/>
        <v>0</v>
      </c>
      <c r="U9" s="7">
        <f t="shared" si="14"/>
        <v>0</v>
      </c>
      <c r="V9" s="7">
        <f t="shared" si="15"/>
        <v>0</v>
      </c>
      <c r="W9" s="91">
        <f t="shared" si="16"/>
        <v>0</v>
      </c>
      <c r="X9" s="91">
        <f t="shared" si="17"/>
        <v>0</v>
      </c>
      <c r="Y9" s="91">
        <f t="shared" si="18"/>
        <v>0</v>
      </c>
      <c r="Z9" s="91">
        <f t="shared" si="19"/>
        <v>0</v>
      </c>
      <c r="AA9" s="102">
        <f t="shared" si="22"/>
        <v>0</v>
      </c>
      <c r="AB9" s="102">
        <f t="shared" si="23"/>
        <v>9589.3451720311441</v>
      </c>
      <c r="AC9" s="102">
        <f t="shared" si="24"/>
        <v>0</v>
      </c>
      <c r="AD9" s="106">
        <f t="shared" si="25"/>
        <v>9683.7111228255108</v>
      </c>
      <c r="AE9" s="106">
        <f t="shared" si="26"/>
        <v>9574.4680851063586</v>
      </c>
      <c r="AF9" s="106">
        <f t="shared" si="27"/>
        <v>9559.2444190040042</v>
      </c>
      <c r="AG9" s="106">
        <f t="shared" si="28"/>
        <v>0</v>
      </c>
      <c r="AH9" s="6">
        <f t="shared" si="29"/>
        <v>9589.3451720311441</v>
      </c>
      <c r="AI9" s="1">
        <f t="shared" si="30"/>
        <v>38406.768798967016</v>
      </c>
    </row>
    <row r="10" spans="1:35">
      <c r="A10" s="26">
        <v>8.0000000000000007E-5</v>
      </c>
      <c r="B10" s="5">
        <f t="shared" si="0"/>
        <v>8.0000000000000007E-5</v>
      </c>
      <c r="C10" s="138"/>
      <c r="D10"/>
      <c r="E10" s="94" t="s">
        <v>112</v>
      </c>
      <c r="F10" s="25">
        <f t="shared" si="20"/>
        <v>0</v>
      </c>
      <c r="G10" s="25">
        <f t="shared" si="21"/>
        <v>0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L10" s="7">
        <f t="shared" si="5"/>
        <v>0</v>
      </c>
      <c r="M10" s="7">
        <f t="shared" si="6"/>
        <v>0</v>
      </c>
      <c r="N10" s="7">
        <f t="shared" si="7"/>
        <v>0</v>
      </c>
      <c r="O10" s="7">
        <f t="shared" si="8"/>
        <v>0</v>
      </c>
      <c r="P10" s="7">
        <f t="shared" si="9"/>
        <v>0</v>
      </c>
      <c r="Q10" s="7">
        <f t="shared" si="10"/>
        <v>0</v>
      </c>
      <c r="R10" s="7">
        <f t="shared" si="11"/>
        <v>0</v>
      </c>
      <c r="S10" s="7">
        <f t="shared" si="12"/>
        <v>0</v>
      </c>
      <c r="T10" s="7">
        <f t="shared" si="13"/>
        <v>0</v>
      </c>
      <c r="U10" s="7">
        <f t="shared" si="14"/>
        <v>0</v>
      </c>
      <c r="V10" s="7">
        <f t="shared" si="15"/>
        <v>0</v>
      </c>
      <c r="W10" s="91">
        <f t="shared" si="16"/>
        <v>0</v>
      </c>
      <c r="X10" s="91">
        <f t="shared" si="17"/>
        <v>0</v>
      </c>
      <c r="Y10" s="91">
        <f t="shared" si="18"/>
        <v>0</v>
      </c>
      <c r="Z10" s="91">
        <f t="shared" si="19"/>
        <v>0</v>
      </c>
      <c r="AA10" s="102">
        <f t="shared" si="22"/>
        <v>0</v>
      </c>
      <c r="AB10" s="102">
        <f t="shared" si="23"/>
        <v>0</v>
      </c>
      <c r="AC10" s="102">
        <f t="shared" si="24"/>
        <v>0</v>
      </c>
      <c r="AD10" s="106">
        <f t="shared" si="25"/>
        <v>0</v>
      </c>
      <c r="AE10" s="106">
        <f t="shared" si="26"/>
        <v>0</v>
      </c>
      <c r="AF10" s="106">
        <f t="shared" si="27"/>
        <v>0</v>
      </c>
      <c r="AG10" s="106">
        <f t="shared" si="28"/>
        <v>0</v>
      </c>
      <c r="AH10" s="6">
        <f t="shared" si="29"/>
        <v>0</v>
      </c>
      <c r="AI10" s="1">
        <f t="shared" si="30"/>
        <v>0</v>
      </c>
    </row>
    <row r="11" spans="1:35">
      <c r="A11" s="26">
        <v>9.0000000000000006E-5</v>
      </c>
      <c r="B11" s="5">
        <f t="shared" si="0"/>
        <v>35225.409223689145</v>
      </c>
      <c r="C11" s="138" t="s">
        <v>134</v>
      </c>
      <c r="D11" t="s">
        <v>98</v>
      </c>
      <c r="E11" s="94" t="s">
        <v>112</v>
      </c>
      <c r="F11" s="25">
        <f t="shared" si="20"/>
        <v>4</v>
      </c>
      <c r="G11" s="25">
        <f t="shared" si="21"/>
        <v>4</v>
      </c>
      <c r="H11" s="7">
        <f t="shared" si="1"/>
        <v>0</v>
      </c>
      <c r="I11" s="7">
        <f t="shared" si="2"/>
        <v>0</v>
      </c>
      <c r="J11" s="7">
        <f t="shared" si="3"/>
        <v>8521.0008936550548</v>
      </c>
      <c r="K11" s="7">
        <f t="shared" si="4"/>
        <v>9049.261083743846</v>
      </c>
      <c r="L11" s="7">
        <f t="shared" si="5"/>
        <v>0</v>
      </c>
      <c r="M11" s="7">
        <f t="shared" si="6"/>
        <v>0</v>
      </c>
      <c r="N11" s="7">
        <f t="shared" si="7"/>
        <v>8811.7489986648816</v>
      </c>
      <c r="O11" s="7">
        <f t="shared" si="8"/>
        <v>0</v>
      </c>
      <c r="P11" s="7">
        <f t="shared" si="9"/>
        <v>0</v>
      </c>
      <c r="Q11" s="7">
        <f t="shared" si="10"/>
        <v>0</v>
      </c>
      <c r="R11" s="7">
        <f t="shared" si="11"/>
        <v>0</v>
      </c>
      <c r="S11" s="7">
        <f t="shared" si="12"/>
        <v>8843.3981576253627</v>
      </c>
      <c r="T11" s="7">
        <f t="shared" si="13"/>
        <v>0</v>
      </c>
      <c r="U11" s="7">
        <f t="shared" si="14"/>
        <v>0</v>
      </c>
      <c r="V11" s="7">
        <f t="shared" si="15"/>
        <v>0</v>
      </c>
      <c r="W11" s="91">
        <f t="shared" si="16"/>
        <v>0</v>
      </c>
      <c r="X11" s="91">
        <f t="shared" si="17"/>
        <v>0</v>
      </c>
      <c r="Y11" s="91">
        <f t="shared" si="18"/>
        <v>0</v>
      </c>
      <c r="Z11" s="91">
        <f t="shared" si="19"/>
        <v>0</v>
      </c>
      <c r="AA11" s="102">
        <f t="shared" si="22"/>
        <v>0</v>
      </c>
      <c r="AB11" s="102">
        <f t="shared" si="23"/>
        <v>8843.3981576253627</v>
      </c>
      <c r="AC11" s="102">
        <f t="shared" si="24"/>
        <v>0</v>
      </c>
      <c r="AD11" s="106">
        <f t="shared" si="25"/>
        <v>9049.261083743846</v>
      </c>
      <c r="AE11" s="106">
        <f t="shared" si="26"/>
        <v>8811.7489986648816</v>
      </c>
      <c r="AF11" s="106">
        <f t="shared" si="27"/>
        <v>8521.0008936550548</v>
      </c>
      <c r="AG11" s="106">
        <f t="shared" si="28"/>
        <v>0</v>
      </c>
      <c r="AH11" s="6">
        <f t="shared" si="29"/>
        <v>8843.3981576253627</v>
      </c>
      <c r="AI11" s="1">
        <f t="shared" si="30"/>
        <v>35225.409133689143</v>
      </c>
    </row>
    <row r="12" spans="1:35">
      <c r="A12" s="26">
        <v>1E-4</v>
      </c>
      <c r="B12" s="5">
        <f t="shared" si="0"/>
        <v>8744.9393712549954</v>
      </c>
      <c r="C12" s="138" t="s">
        <v>135</v>
      </c>
      <c r="D12" t="s">
        <v>102</v>
      </c>
      <c r="E12" s="94" t="s">
        <v>112</v>
      </c>
      <c r="F12" s="25">
        <f t="shared" si="20"/>
        <v>1</v>
      </c>
      <c r="G12" s="25">
        <f t="shared" si="21"/>
        <v>1</v>
      </c>
      <c r="H12" s="7">
        <f t="shared" si="1"/>
        <v>0</v>
      </c>
      <c r="I12" s="7">
        <f t="shared" si="2"/>
        <v>0</v>
      </c>
      <c r="J12" s="7">
        <f t="shared" si="3"/>
        <v>0</v>
      </c>
      <c r="K12" s="7">
        <f t="shared" si="4"/>
        <v>0</v>
      </c>
      <c r="L12" s="7">
        <f t="shared" si="5"/>
        <v>0</v>
      </c>
      <c r="M12" s="7">
        <f t="shared" si="6"/>
        <v>0</v>
      </c>
      <c r="N12" s="7">
        <f t="shared" si="7"/>
        <v>0</v>
      </c>
      <c r="O12" s="7">
        <f t="shared" si="8"/>
        <v>0</v>
      </c>
      <c r="P12" s="7">
        <f t="shared" si="9"/>
        <v>0</v>
      </c>
      <c r="Q12" s="7">
        <f t="shared" si="10"/>
        <v>0</v>
      </c>
      <c r="R12" s="7">
        <f t="shared" si="11"/>
        <v>0</v>
      </c>
      <c r="S12" s="7">
        <f t="shared" si="12"/>
        <v>8744.9392712549961</v>
      </c>
      <c r="T12" s="7">
        <f t="shared" si="13"/>
        <v>0</v>
      </c>
      <c r="U12" s="7">
        <f t="shared" si="14"/>
        <v>0</v>
      </c>
      <c r="V12" s="7">
        <f t="shared" si="15"/>
        <v>0</v>
      </c>
      <c r="W12" s="91">
        <f t="shared" si="16"/>
        <v>0</v>
      </c>
      <c r="X12" s="91">
        <f t="shared" si="17"/>
        <v>0</v>
      </c>
      <c r="Y12" s="91">
        <f t="shared" si="18"/>
        <v>0</v>
      </c>
      <c r="Z12" s="91">
        <f t="shared" si="19"/>
        <v>0</v>
      </c>
      <c r="AA12" s="102">
        <f t="shared" si="22"/>
        <v>0</v>
      </c>
      <c r="AB12" s="102">
        <f t="shared" si="23"/>
        <v>8744.9392712549961</v>
      </c>
      <c r="AC12" s="102">
        <f t="shared" si="24"/>
        <v>0</v>
      </c>
      <c r="AD12" s="106">
        <f t="shared" si="25"/>
        <v>0</v>
      </c>
      <c r="AE12" s="106">
        <f t="shared" si="26"/>
        <v>0</v>
      </c>
      <c r="AF12" s="106">
        <f t="shared" si="27"/>
        <v>0</v>
      </c>
      <c r="AG12" s="106">
        <f t="shared" si="28"/>
        <v>0</v>
      </c>
      <c r="AH12" s="6">
        <f t="shared" si="29"/>
        <v>8744.9392712549961</v>
      </c>
      <c r="AI12" s="1">
        <f t="shared" si="30"/>
        <v>8744.9392712549961</v>
      </c>
    </row>
    <row r="13" spans="1:35">
      <c r="A13" s="26">
        <v>1.1E-4</v>
      </c>
      <c r="B13" s="5">
        <f t="shared" si="0"/>
        <v>42052.047437943496</v>
      </c>
      <c r="C13" s="138" t="s">
        <v>136</v>
      </c>
      <c r="D13" t="s">
        <v>80</v>
      </c>
      <c r="E13" s="94" t="s">
        <v>112</v>
      </c>
      <c r="F13" s="25">
        <f t="shared" si="20"/>
        <v>6</v>
      </c>
      <c r="G13" s="25">
        <f t="shared" si="21"/>
        <v>5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7">
        <f t="shared" si="4"/>
        <v>8182.6280623608018</v>
      </c>
      <c r="L13" s="7">
        <f t="shared" si="5"/>
        <v>8652.8497409326428</v>
      </c>
      <c r="M13" s="7">
        <f t="shared" si="6"/>
        <v>8360.1286173633434</v>
      </c>
      <c r="N13" s="7">
        <f t="shared" si="7"/>
        <v>0</v>
      </c>
      <c r="O13" s="7">
        <f t="shared" si="8"/>
        <v>8120.3438395415487</v>
      </c>
      <c r="P13" s="7">
        <f t="shared" si="9"/>
        <v>0</v>
      </c>
      <c r="Q13" s="7">
        <f t="shared" si="10"/>
        <v>0</v>
      </c>
      <c r="R13" s="7">
        <f t="shared" si="11"/>
        <v>0</v>
      </c>
      <c r="S13" s="7">
        <f t="shared" si="12"/>
        <v>8736.0970677451587</v>
      </c>
      <c r="T13" s="7">
        <f t="shared" si="13"/>
        <v>0</v>
      </c>
      <c r="U13" s="7">
        <f t="shared" si="14"/>
        <v>5188.2578174856417</v>
      </c>
      <c r="V13" s="7">
        <f t="shared" si="15"/>
        <v>0</v>
      </c>
      <c r="W13" s="91">
        <f t="shared" si="16"/>
        <v>0</v>
      </c>
      <c r="X13" s="91">
        <f t="shared" si="17"/>
        <v>0</v>
      </c>
      <c r="Y13" s="91">
        <f t="shared" si="18"/>
        <v>0</v>
      </c>
      <c r="Z13" s="91">
        <f t="shared" si="19"/>
        <v>0</v>
      </c>
      <c r="AA13" s="102">
        <f t="shared" si="22"/>
        <v>0</v>
      </c>
      <c r="AB13" s="102">
        <f t="shared" si="23"/>
        <v>8736.0970677451587</v>
      </c>
      <c r="AC13" s="102">
        <f t="shared" si="24"/>
        <v>0</v>
      </c>
      <c r="AD13" s="106">
        <f t="shared" si="25"/>
        <v>8652.8497409326428</v>
      </c>
      <c r="AE13" s="106">
        <f t="shared" si="26"/>
        <v>8360.1286173633434</v>
      </c>
      <c r="AF13" s="106">
        <f t="shared" si="27"/>
        <v>8182.6280623608018</v>
      </c>
      <c r="AG13" s="106">
        <f t="shared" si="28"/>
        <v>8120.3438395415487</v>
      </c>
      <c r="AH13" s="6">
        <f t="shared" si="29"/>
        <v>8736.0970677451587</v>
      </c>
      <c r="AI13" s="1">
        <f t="shared" si="30"/>
        <v>42052.047327943495</v>
      </c>
    </row>
    <row r="14" spans="1:35">
      <c r="A14" s="26">
        <v>1.2E-4</v>
      </c>
      <c r="B14" s="5">
        <f t="shared" si="0"/>
        <v>29451.762216880295</v>
      </c>
      <c r="C14" s="138" t="s">
        <v>153</v>
      </c>
      <c r="D14" t="s">
        <v>82</v>
      </c>
      <c r="E14" s="94" t="s">
        <v>112</v>
      </c>
      <c r="F14" s="25">
        <f t="shared" si="20"/>
        <v>4</v>
      </c>
      <c r="G14" s="25">
        <f t="shared" si="21"/>
        <v>4</v>
      </c>
      <c r="H14" s="7">
        <f t="shared" si="1"/>
        <v>0</v>
      </c>
      <c r="I14" s="7">
        <f t="shared" si="2"/>
        <v>7663.8282117734252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6"/>
        <v>7242.3398328690819</v>
      </c>
      <c r="N14" s="7">
        <f t="shared" si="7"/>
        <v>0</v>
      </c>
      <c r="O14" s="7">
        <f t="shared" si="8"/>
        <v>6922.3253541768445</v>
      </c>
      <c r="P14" s="7">
        <f t="shared" si="9"/>
        <v>0</v>
      </c>
      <c r="Q14" s="7">
        <f t="shared" si="10"/>
        <v>0</v>
      </c>
      <c r="R14" s="7">
        <f t="shared" si="11"/>
        <v>0</v>
      </c>
      <c r="S14" s="7">
        <f t="shared" si="12"/>
        <v>0</v>
      </c>
      <c r="T14" s="7">
        <f t="shared" si="13"/>
        <v>0</v>
      </c>
      <c r="U14" s="7">
        <f t="shared" si="14"/>
        <v>0</v>
      </c>
      <c r="V14" s="7">
        <f t="shared" si="15"/>
        <v>0</v>
      </c>
      <c r="W14" s="91">
        <f t="shared" si="16"/>
        <v>7623.2686980609424</v>
      </c>
      <c r="X14" s="91">
        <f t="shared" si="17"/>
        <v>0</v>
      </c>
      <c r="Y14" s="91">
        <f t="shared" si="18"/>
        <v>0</v>
      </c>
      <c r="Z14" s="91">
        <f t="shared" si="19"/>
        <v>0</v>
      </c>
      <c r="AA14" s="102">
        <f t="shared" si="22"/>
        <v>0</v>
      </c>
      <c r="AB14" s="102">
        <f t="shared" si="23"/>
        <v>0</v>
      </c>
      <c r="AC14" s="102">
        <f t="shared" si="24"/>
        <v>7623.2686980609424</v>
      </c>
      <c r="AD14" s="106">
        <f t="shared" si="25"/>
        <v>7663.8282117734252</v>
      </c>
      <c r="AE14" s="106">
        <f t="shared" si="26"/>
        <v>7242.3398328690819</v>
      </c>
      <c r="AF14" s="106">
        <f t="shared" si="27"/>
        <v>6922.3253541768445</v>
      </c>
      <c r="AG14" s="106">
        <f t="shared" si="28"/>
        <v>0</v>
      </c>
      <c r="AH14" s="6">
        <f t="shared" si="29"/>
        <v>7623.2686980609424</v>
      </c>
      <c r="AI14" s="1">
        <f t="shared" si="30"/>
        <v>29451.762096880295</v>
      </c>
    </row>
    <row r="15" spans="1:35">
      <c r="A15" s="26">
        <v>1.3000000000000002E-4</v>
      </c>
      <c r="B15" s="5">
        <f t="shared" si="0"/>
        <v>25042.909774823602</v>
      </c>
      <c r="C15" s="138" t="s">
        <v>138</v>
      </c>
      <c r="D15" t="s">
        <v>82</v>
      </c>
      <c r="E15" s="94" t="s">
        <v>112</v>
      </c>
      <c r="F15" s="25">
        <f t="shared" si="20"/>
        <v>3</v>
      </c>
      <c r="G15" s="25">
        <f t="shared" si="21"/>
        <v>3</v>
      </c>
      <c r="H15" s="7">
        <f t="shared" si="1"/>
        <v>8514.0018066847333</v>
      </c>
      <c r="I15" s="7">
        <f t="shared" si="2"/>
        <v>0</v>
      </c>
      <c r="J15" s="7">
        <f t="shared" si="3"/>
        <v>0</v>
      </c>
      <c r="K15" s="7">
        <f t="shared" si="4"/>
        <v>8315.9800814848331</v>
      </c>
      <c r="L15" s="7">
        <f t="shared" si="5"/>
        <v>0</v>
      </c>
      <c r="M15" s="7">
        <f t="shared" si="6"/>
        <v>0</v>
      </c>
      <c r="N15" s="7">
        <f t="shared" si="7"/>
        <v>0</v>
      </c>
      <c r="O15" s="7">
        <f t="shared" si="8"/>
        <v>0</v>
      </c>
      <c r="P15" s="7">
        <f t="shared" si="9"/>
        <v>0</v>
      </c>
      <c r="Q15" s="7">
        <f t="shared" si="10"/>
        <v>0</v>
      </c>
      <c r="R15" s="7">
        <f t="shared" si="11"/>
        <v>0</v>
      </c>
      <c r="S15" s="7">
        <f t="shared" si="12"/>
        <v>8212.9277566540313</v>
      </c>
      <c r="T15" s="7">
        <f t="shared" si="13"/>
        <v>0</v>
      </c>
      <c r="U15" s="7">
        <f t="shared" si="14"/>
        <v>0</v>
      </c>
      <c r="V15" s="7">
        <f t="shared" si="15"/>
        <v>0</v>
      </c>
      <c r="W15" s="91">
        <f t="shared" si="16"/>
        <v>0</v>
      </c>
      <c r="X15" s="91">
        <f t="shared" si="17"/>
        <v>0</v>
      </c>
      <c r="Y15" s="91">
        <f t="shared" si="18"/>
        <v>0</v>
      </c>
      <c r="Z15" s="91">
        <f t="shared" si="19"/>
        <v>0</v>
      </c>
      <c r="AA15" s="102">
        <f t="shared" si="22"/>
        <v>0</v>
      </c>
      <c r="AB15" s="102">
        <f t="shared" si="23"/>
        <v>8212.9277566540313</v>
      </c>
      <c r="AC15" s="102">
        <f t="shared" si="24"/>
        <v>0</v>
      </c>
      <c r="AD15" s="106">
        <f t="shared" si="25"/>
        <v>8514.0018066847333</v>
      </c>
      <c r="AE15" s="106">
        <f t="shared" si="26"/>
        <v>8315.9800814848331</v>
      </c>
      <c r="AF15" s="106">
        <f t="shared" si="27"/>
        <v>0</v>
      </c>
      <c r="AG15" s="106">
        <f t="shared" si="28"/>
        <v>0</v>
      </c>
      <c r="AH15" s="6">
        <f t="shared" si="29"/>
        <v>8212.9277566540313</v>
      </c>
      <c r="AI15" s="1">
        <f t="shared" si="30"/>
        <v>25042.909644823601</v>
      </c>
    </row>
    <row r="16" spans="1:35">
      <c r="A16" s="26">
        <v>1.4000000000000001E-4</v>
      </c>
      <c r="B16" s="5">
        <f t="shared" si="0"/>
        <v>8150.9435362264194</v>
      </c>
      <c r="C16" s="138" t="s">
        <v>139</v>
      </c>
      <c r="D16" t="s">
        <v>82</v>
      </c>
      <c r="E16" s="94" t="s">
        <v>112</v>
      </c>
      <c r="F16" s="25">
        <f t="shared" si="20"/>
        <v>1</v>
      </c>
      <c r="G16" s="25">
        <f t="shared" si="21"/>
        <v>1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7">
        <f t="shared" si="7"/>
        <v>0</v>
      </c>
      <c r="O16" s="7">
        <f t="shared" si="8"/>
        <v>0</v>
      </c>
      <c r="P16" s="7">
        <f t="shared" si="9"/>
        <v>0</v>
      </c>
      <c r="Q16" s="7">
        <f t="shared" si="10"/>
        <v>0</v>
      </c>
      <c r="R16" s="7">
        <f t="shared" si="11"/>
        <v>0</v>
      </c>
      <c r="S16" s="7">
        <f t="shared" si="12"/>
        <v>8150.9433962264193</v>
      </c>
      <c r="T16" s="7">
        <f t="shared" si="13"/>
        <v>0</v>
      </c>
      <c r="U16" s="7">
        <f t="shared" si="14"/>
        <v>0</v>
      </c>
      <c r="V16" s="7">
        <f t="shared" si="15"/>
        <v>0</v>
      </c>
      <c r="W16" s="91">
        <f t="shared" si="16"/>
        <v>0</v>
      </c>
      <c r="X16" s="91">
        <f t="shared" si="17"/>
        <v>0</v>
      </c>
      <c r="Y16" s="91">
        <f t="shared" si="18"/>
        <v>0</v>
      </c>
      <c r="Z16" s="91">
        <f t="shared" si="19"/>
        <v>0</v>
      </c>
      <c r="AA16" s="102">
        <f t="shared" si="22"/>
        <v>0</v>
      </c>
      <c r="AB16" s="102">
        <f t="shared" si="23"/>
        <v>8150.9433962264193</v>
      </c>
      <c r="AC16" s="102">
        <f t="shared" si="24"/>
        <v>0</v>
      </c>
      <c r="AD16" s="106">
        <f t="shared" si="25"/>
        <v>0</v>
      </c>
      <c r="AE16" s="106">
        <f t="shared" si="26"/>
        <v>0</v>
      </c>
      <c r="AF16" s="106">
        <f t="shared" si="27"/>
        <v>0</v>
      </c>
      <c r="AG16" s="106">
        <f t="shared" si="28"/>
        <v>0</v>
      </c>
      <c r="AH16" s="6">
        <f t="shared" si="29"/>
        <v>8150.9433962264193</v>
      </c>
      <c r="AI16" s="1">
        <f t="shared" si="30"/>
        <v>8150.9433962264193</v>
      </c>
    </row>
    <row r="17" spans="1:35">
      <c r="A17" s="26">
        <v>1.5000000000000001E-4</v>
      </c>
      <c r="B17" s="5">
        <f t="shared" si="0"/>
        <v>15640.558068968558</v>
      </c>
      <c r="C17" s="138" t="s">
        <v>140</v>
      </c>
      <c r="D17" t="s">
        <v>82</v>
      </c>
      <c r="E17" s="94" t="s">
        <v>112</v>
      </c>
      <c r="F17" s="25">
        <f t="shared" si="20"/>
        <v>2</v>
      </c>
      <c r="G17" s="25">
        <f t="shared" si="21"/>
        <v>2</v>
      </c>
      <c r="H17" s="7">
        <f t="shared" si="1"/>
        <v>7946.8802698145037</v>
      </c>
      <c r="I17" s="7">
        <f t="shared" si="2"/>
        <v>0</v>
      </c>
      <c r="J17" s="7">
        <f t="shared" si="3"/>
        <v>0</v>
      </c>
      <c r="K17" s="7">
        <f t="shared" si="4"/>
        <v>0</v>
      </c>
      <c r="L17" s="7">
        <f t="shared" si="5"/>
        <v>0</v>
      </c>
      <c r="M17" s="7">
        <f t="shared" si="6"/>
        <v>0</v>
      </c>
      <c r="N17" s="7">
        <f t="shared" si="7"/>
        <v>0</v>
      </c>
      <c r="O17" s="7">
        <f t="shared" si="8"/>
        <v>0</v>
      </c>
      <c r="P17" s="7">
        <f t="shared" si="9"/>
        <v>0</v>
      </c>
      <c r="Q17" s="7">
        <f t="shared" si="10"/>
        <v>0</v>
      </c>
      <c r="R17" s="7">
        <f t="shared" si="11"/>
        <v>0</v>
      </c>
      <c r="S17" s="7">
        <f t="shared" si="12"/>
        <v>7693.6776491540541</v>
      </c>
      <c r="T17" s="7">
        <f t="shared" si="13"/>
        <v>0</v>
      </c>
      <c r="U17" s="7">
        <f t="shared" si="14"/>
        <v>0</v>
      </c>
      <c r="V17" s="7">
        <f t="shared" si="15"/>
        <v>0</v>
      </c>
      <c r="W17" s="91">
        <f t="shared" si="16"/>
        <v>0</v>
      </c>
      <c r="X17" s="91">
        <f t="shared" si="17"/>
        <v>0</v>
      </c>
      <c r="Y17" s="91">
        <f t="shared" si="18"/>
        <v>0</v>
      </c>
      <c r="Z17" s="91">
        <f t="shared" si="19"/>
        <v>0</v>
      </c>
      <c r="AA17" s="102">
        <f t="shared" si="22"/>
        <v>0</v>
      </c>
      <c r="AB17" s="102">
        <f t="shared" si="23"/>
        <v>7693.6776491540541</v>
      </c>
      <c r="AC17" s="102">
        <f t="shared" si="24"/>
        <v>0</v>
      </c>
      <c r="AD17" s="106">
        <f t="shared" si="25"/>
        <v>7946.8802698145037</v>
      </c>
      <c r="AE17" s="106">
        <f t="shared" si="26"/>
        <v>0</v>
      </c>
      <c r="AF17" s="106">
        <f t="shared" si="27"/>
        <v>0</v>
      </c>
      <c r="AG17" s="106">
        <f t="shared" si="28"/>
        <v>0</v>
      </c>
      <c r="AH17" s="6">
        <f t="shared" si="29"/>
        <v>7693.6776491540541</v>
      </c>
      <c r="AI17" s="1">
        <f t="shared" si="30"/>
        <v>15640.557918968558</v>
      </c>
    </row>
    <row r="18" spans="1:35">
      <c r="A18" s="26">
        <v>1.6000000000000001E-4</v>
      </c>
      <c r="B18" s="5">
        <f t="shared" si="0"/>
        <v>21690.473246302234</v>
      </c>
      <c r="C18" s="138" t="s">
        <v>143</v>
      </c>
      <c r="D18" t="s">
        <v>80</v>
      </c>
      <c r="E18" s="94" t="s">
        <v>112</v>
      </c>
      <c r="F18" s="25">
        <f t="shared" si="20"/>
        <v>3</v>
      </c>
      <c r="G18" s="25">
        <f t="shared" si="21"/>
        <v>3</v>
      </c>
      <c r="H18" s="7">
        <f t="shared" si="1"/>
        <v>0</v>
      </c>
      <c r="I18" s="7">
        <f t="shared" si="2"/>
        <v>6976.7441860464814</v>
      </c>
      <c r="J18" s="7">
        <f t="shared" si="3"/>
        <v>0</v>
      </c>
      <c r="K18" s="7">
        <f t="shared" si="4"/>
        <v>7348.0000000000027</v>
      </c>
      <c r="L18" s="7">
        <f t="shared" si="5"/>
        <v>0</v>
      </c>
      <c r="M18" s="7">
        <f t="shared" si="6"/>
        <v>0</v>
      </c>
      <c r="N18" s="7">
        <f t="shared" si="7"/>
        <v>0</v>
      </c>
      <c r="O18" s="7">
        <f t="shared" si="8"/>
        <v>0</v>
      </c>
      <c r="P18" s="7">
        <f t="shared" si="9"/>
        <v>0</v>
      </c>
      <c r="Q18" s="7">
        <f t="shared" si="10"/>
        <v>0</v>
      </c>
      <c r="R18" s="7">
        <f t="shared" si="11"/>
        <v>0</v>
      </c>
      <c r="S18" s="7">
        <f t="shared" si="12"/>
        <v>7365.7289002557482</v>
      </c>
      <c r="T18" s="7">
        <f t="shared" si="13"/>
        <v>0</v>
      </c>
      <c r="U18" s="7">
        <f t="shared" si="14"/>
        <v>0</v>
      </c>
      <c r="V18" s="7">
        <f t="shared" si="15"/>
        <v>0</v>
      </c>
      <c r="W18" s="91">
        <f t="shared" si="16"/>
        <v>0</v>
      </c>
      <c r="X18" s="91">
        <f t="shared" si="17"/>
        <v>0</v>
      </c>
      <c r="Y18" s="91">
        <f t="shared" si="18"/>
        <v>0</v>
      </c>
      <c r="Z18" s="91">
        <f t="shared" si="19"/>
        <v>0</v>
      </c>
      <c r="AA18" s="102">
        <f t="shared" si="22"/>
        <v>0</v>
      </c>
      <c r="AB18" s="102">
        <f t="shared" si="23"/>
        <v>7365.7289002557482</v>
      </c>
      <c r="AC18" s="102">
        <f t="shared" si="24"/>
        <v>0</v>
      </c>
      <c r="AD18" s="106">
        <f t="shared" si="25"/>
        <v>7348.0000000000027</v>
      </c>
      <c r="AE18" s="106">
        <f t="shared" si="26"/>
        <v>6976.7441860464814</v>
      </c>
      <c r="AF18" s="106">
        <f t="shared" si="27"/>
        <v>0</v>
      </c>
      <c r="AG18" s="106">
        <f t="shared" si="28"/>
        <v>0</v>
      </c>
      <c r="AH18" s="6">
        <f t="shared" si="29"/>
        <v>7365.7289002557482</v>
      </c>
      <c r="AI18" s="1">
        <f t="shared" si="30"/>
        <v>21690.473086302234</v>
      </c>
    </row>
    <row r="19" spans="1:35">
      <c r="A19" s="26">
        <v>1.7000000000000001E-4</v>
      </c>
      <c r="B19" s="5">
        <f t="shared" si="0"/>
        <v>42003.33400974809</v>
      </c>
      <c r="C19" s="138" t="s">
        <v>145</v>
      </c>
      <c r="D19" t="s">
        <v>107</v>
      </c>
      <c r="E19" s="94" t="s">
        <v>112</v>
      </c>
      <c r="F19" s="25">
        <f t="shared" si="20"/>
        <v>5</v>
      </c>
      <c r="G19" s="25">
        <f t="shared" si="21"/>
        <v>5</v>
      </c>
      <c r="H19" s="7">
        <f t="shared" si="1"/>
        <v>7857.4406002501064</v>
      </c>
      <c r="I19" s="7">
        <f t="shared" si="2"/>
        <v>0</v>
      </c>
      <c r="J19" s="7">
        <f t="shared" si="3"/>
        <v>8521.0008936550494</v>
      </c>
      <c r="K19" s="7">
        <f t="shared" si="4"/>
        <v>8917.4757281553448</v>
      </c>
      <c r="L19" s="7">
        <f t="shared" si="5"/>
        <v>8472.8564180618978</v>
      </c>
      <c r="M19" s="7">
        <f t="shared" si="6"/>
        <v>0</v>
      </c>
      <c r="N19" s="7">
        <f t="shared" si="7"/>
        <v>8234.5601996256937</v>
      </c>
      <c r="O19" s="7">
        <f t="shared" si="8"/>
        <v>0</v>
      </c>
      <c r="P19" s="7">
        <f t="shared" si="9"/>
        <v>0</v>
      </c>
      <c r="Q19" s="7">
        <f t="shared" si="10"/>
        <v>0</v>
      </c>
      <c r="R19" s="7">
        <f t="shared" si="11"/>
        <v>0</v>
      </c>
      <c r="S19" s="7">
        <f t="shared" si="12"/>
        <v>0</v>
      </c>
      <c r="T19" s="7">
        <f t="shared" si="13"/>
        <v>0</v>
      </c>
      <c r="U19" s="7">
        <f t="shared" si="14"/>
        <v>0</v>
      </c>
      <c r="V19" s="7">
        <f t="shared" si="15"/>
        <v>0</v>
      </c>
      <c r="W19" s="91">
        <f t="shared" si="16"/>
        <v>0</v>
      </c>
      <c r="X19" s="91">
        <f t="shared" si="17"/>
        <v>0</v>
      </c>
      <c r="Y19" s="91">
        <f t="shared" si="18"/>
        <v>0</v>
      </c>
      <c r="Z19" s="91">
        <f t="shared" si="19"/>
        <v>0</v>
      </c>
      <c r="AA19" s="102">
        <f t="shared" si="22"/>
        <v>7857.4406002501064</v>
      </c>
      <c r="AB19" s="102">
        <f t="shared" si="23"/>
        <v>0</v>
      </c>
      <c r="AC19" s="102">
        <f t="shared" si="24"/>
        <v>0</v>
      </c>
      <c r="AD19" s="106">
        <f t="shared" si="25"/>
        <v>8917.4757281553448</v>
      </c>
      <c r="AE19" s="106">
        <f t="shared" si="26"/>
        <v>8521.0008936550494</v>
      </c>
      <c r="AF19" s="106">
        <f t="shared" si="27"/>
        <v>8472.8564180618978</v>
      </c>
      <c r="AG19" s="106">
        <f t="shared" si="28"/>
        <v>8234.5601996256937</v>
      </c>
      <c r="AH19" s="6">
        <f t="shared" si="29"/>
        <v>7857.4406002501064</v>
      </c>
      <c r="AI19" s="1">
        <f t="shared" si="30"/>
        <v>42003.333839748091</v>
      </c>
    </row>
    <row r="20" spans="1:35">
      <c r="A20" s="26">
        <v>1.8000000000000001E-4</v>
      </c>
      <c r="B20" s="5">
        <f t="shared" si="0"/>
        <v>8728.9551423975645</v>
      </c>
      <c r="C20" s="138" t="s">
        <v>144</v>
      </c>
      <c r="D20" t="s">
        <v>82</v>
      </c>
      <c r="E20" s="94" t="s">
        <v>112</v>
      </c>
      <c r="F20" s="25">
        <f t="shared" si="20"/>
        <v>2</v>
      </c>
      <c r="G20" s="25">
        <f t="shared" si="21"/>
        <v>2</v>
      </c>
      <c r="H20" s="7">
        <f t="shared" si="1"/>
        <v>0</v>
      </c>
      <c r="I20" s="7">
        <f t="shared" si="2"/>
        <v>4424.0222269715696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7">
        <f t="shared" si="7"/>
        <v>0</v>
      </c>
      <c r="O20" s="7">
        <f t="shared" si="8"/>
        <v>0</v>
      </c>
      <c r="P20" s="7">
        <f t="shared" si="9"/>
        <v>0</v>
      </c>
      <c r="Q20" s="7">
        <f t="shared" si="10"/>
        <v>0</v>
      </c>
      <c r="R20" s="7">
        <f t="shared" si="11"/>
        <v>0</v>
      </c>
      <c r="S20" s="7">
        <f t="shared" si="12"/>
        <v>4304.932735425994</v>
      </c>
      <c r="T20" s="7">
        <f t="shared" si="13"/>
        <v>0</v>
      </c>
      <c r="U20" s="7">
        <f t="shared" si="14"/>
        <v>0</v>
      </c>
      <c r="V20" s="7">
        <f t="shared" si="15"/>
        <v>0</v>
      </c>
      <c r="W20" s="91">
        <f t="shared" si="16"/>
        <v>0</v>
      </c>
      <c r="X20" s="91">
        <f t="shared" si="17"/>
        <v>0</v>
      </c>
      <c r="Y20" s="91">
        <f t="shared" si="18"/>
        <v>0</v>
      </c>
      <c r="Z20" s="91">
        <f t="shared" si="19"/>
        <v>0</v>
      </c>
      <c r="AA20" s="102">
        <f t="shared" si="22"/>
        <v>0</v>
      </c>
      <c r="AB20" s="102">
        <f t="shared" si="23"/>
        <v>4304.932735425994</v>
      </c>
      <c r="AC20" s="102">
        <f t="shared" si="24"/>
        <v>0</v>
      </c>
      <c r="AD20" s="106">
        <f t="shared" si="25"/>
        <v>4424.0222269715696</v>
      </c>
      <c r="AE20" s="106">
        <f t="shared" si="26"/>
        <v>0</v>
      </c>
      <c r="AF20" s="106">
        <f t="shared" si="27"/>
        <v>0</v>
      </c>
      <c r="AG20" s="106">
        <f t="shared" si="28"/>
        <v>0</v>
      </c>
      <c r="AH20" s="6">
        <f t="shared" si="29"/>
        <v>4304.932735425994</v>
      </c>
      <c r="AI20" s="1">
        <f t="shared" si="30"/>
        <v>8728.9549623975636</v>
      </c>
    </row>
    <row r="21" spans="1:35">
      <c r="A21" s="26">
        <v>1.9000000000000001E-4</v>
      </c>
      <c r="B21" s="5">
        <f t="shared" si="0"/>
        <v>8553.7191982644363</v>
      </c>
      <c r="C21" t="s">
        <v>150</v>
      </c>
      <c r="D21" s="94" t="s">
        <v>100</v>
      </c>
      <c r="E21" s="94" t="s">
        <v>112</v>
      </c>
      <c r="F21" s="25">
        <f t="shared" si="20"/>
        <v>1</v>
      </c>
      <c r="G21" s="25">
        <f t="shared" si="21"/>
        <v>1</v>
      </c>
      <c r="H21" s="7">
        <f t="shared" si="1"/>
        <v>0</v>
      </c>
      <c r="I21" s="7">
        <f t="shared" si="2"/>
        <v>8553.7190082644356</v>
      </c>
      <c r="J21" s="7">
        <f t="shared" si="3"/>
        <v>0</v>
      </c>
      <c r="K21" s="7">
        <f t="shared" si="4"/>
        <v>0</v>
      </c>
      <c r="L21" s="7">
        <f t="shared" si="5"/>
        <v>0</v>
      </c>
      <c r="M21" s="7">
        <f t="shared" si="6"/>
        <v>0</v>
      </c>
      <c r="N21" s="7">
        <f t="shared" si="7"/>
        <v>0</v>
      </c>
      <c r="O21" s="7">
        <f t="shared" si="8"/>
        <v>0</v>
      </c>
      <c r="P21" s="7">
        <f t="shared" si="9"/>
        <v>0</v>
      </c>
      <c r="Q21" s="7">
        <f t="shared" si="10"/>
        <v>0</v>
      </c>
      <c r="R21" s="7">
        <f t="shared" si="11"/>
        <v>0</v>
      </c>
      <c r="S21" s="7">
        <f t="shared" si="12"/>
        <v>0</v>
      </c>
      <c r="T21" s="7">
        <f t="shared" si="13"/>
        <v>0</v>
      </c>
      <c r="U21" s="7">
        <f t="shared" si="14"/>
        <v>0</v>
      </c>
      <c r="V21" s="7">
        <f t="shared" si="15"/>
        <v>0</v>
      </c>
      <c r="W21" s="91">
        <f t="shared" si="16"/>
        <v>0</v>
      </c>
      <c r="X21" s="91">
        <f t="shared" si="17"/>
        <v>0</v>
      </c>
      <c r="Y21" s="91">
        <f t="shared" si="18"/>
        <v>0</v>
      </c>
      <c r="Z21" s="91">
        <f t="shared" si="19"/>
        <v>0</v>
      </c>
      <c r="AA21" s="102">
        <f t="shared" si="22"/>
        <v>0</v>
      </c>
      <c r="AB21" s="102">
        <f t="shared" si="23"/>
        <v>0</v>
      </c>
      <c r="AC21" s="102">
        <f t="shared" si="24"/>
        <v>0</v>
      </c>
      <c r="AD21" s="106">
        <f t="shared" si="25"/>
        <v>8553.7190082644356</v>
      </c>
      <c r="AE21" s="106">
        <f t="shared" si="26"/>
        <v>0</v>
      </c>
      <c r="AF21" s="106">
        <f t="shared" si="27"/>
        <v>0</v>
      </c>
      <c r="AG21" s="106">
        <f t="shared" si="28"/>
        <v>0</v>
      </c>
      <c r="AH21" s="6">
        <f t="shared" si="29"/>
        <v>0</v>
      </c>
      <c r="AI21" s="1">
        <f t="shared" si="30"/>
        <v>8553.7190082644356</v>
      </c>
    </row>
    <row r="22" spans="1:35">
      <c r="A22" s="26">
        <v>2.0000000000000001E-4</v>
      </c>
      <c r="B22" s="5">
        <f t="shared" si="0"/>
        <v>41587.78270246194</v>
      </c>
      <c r="C22" t="s">
        <v>151</v>
      </c>
      <c r="D22" s="94" t="s">
        <v>80</v>
      </c>
      <c r="E22" s="94" t="s">
        <v>112</v>
      </c>
      <c r="F22" s="25">
        <f t="shared" si="20"/>
        <v>5</v>
      </c>
      <c r="G22" s="25">
        <f t="shared" si="21"/>
        <v>5</v>
      </c>
      <c r="H22" s="7">
        <f t="shared" si="1"/>
        <v>0</v>
      </c>
      <c r="I22" s="7">
        <f t="shared" si="2"/>
        <v>8247.0119521912584</v>
      </c>
      <c r="J22" s="7">
        <f t="shared" si="3"/>
        <v>8338.4346305203344</v>
      </c>
      <c r="K22" s="7">
        <f t="shared" si="4"/>
        <v>8572.0951936537585</v>
      </c>
      <c r="L22" s="7">
        <f t="shared" si="5"/>
        <v>8447.1421345472936</v>
      </c>
      <c r="M22" s="7">
        <f t="shared" si="6"/>
        <v>0</v>
      </c>
      <c r="N22" s="7">
        <f t="shared" si="7"/>
        <v>0</v>
      </c>
      <c r="O22" s="7">
        <f t="shared" si="8"/>
        <v>7983.0985915492965</v>
      </c>
      <c r="P22" s="7">
        <f t="shared" si="9"/>
        <v>0</v>
      </c>
      <c r="Q22" s="7">
        <f t="shared" si="10"/>
        <v>0</v>
      </c>
      <c r="R22" s="7">
        <f t="shared" si="11"/>
        <v>0</v>
      </c>
      <c r="S22" s="7">
        <f t="shared" si="12"/>
        <v>0</v>
      </c>
      <c r="T22" s="7">
        <f t="shared" si="13"/>
        <v>0</v>
      </c>
      <c r="U22" s="7">
        <f t="shared" si="14"/>
        <v>0</v>
      </c>
      <c r="V22" s="7">
        <f t="shared" si="15"/>
        <v>0</v>
      </c>
      <c r="W22" s="91">
        <f t="shared" si="16"/>
        <v>0</v>
      </c>
      <c r="X22" s="91">
        <f t="shared" si="17"/>
        <v>0</v>
      </c>
      <c r="Y22" s="91">
        <f t="shared" si="18"/>
        <v>0</v>
      </c>
      <c r="Z22" s="91">
        <f t="shared" si="19"/>
        <v>0</v>
      </c>
      <c r="AA22" s="102">
        <f t="shared" si="22"/>
        <v>7983.0985915492965</v>
      </c>
      <c r="AB22" s="102">
        <f t="shared" si="23"/>
        <v>0</v>
      </c>
      <c r="AC22" s="102">
        <f t="shared" si="24"/>
        <v>0</v>
      </c>
      <c r="AD22" s="106">
        <f t="shared" si="25"/>
        <v>8572.0951936537585</v>
      </c>
      <c r="AE22" s="106">
        <f t="shared" si="26"/>
        <v>8447.1421345472936</v>
      </c>
      <c r="AF22" s="106">
        <f t="shared" si="27"/>
        <v>8338.4346305203344</v>
      </c>
      <c r="AG22" s="106">
        <f t="shared" si="28"/>
        <v>8247.0119521912584</v>
      </c>
      <c r="AH22" s="6">
        <f t="shared" si="29"/>
        <v>7983.0985915492965</v>
      </c>
      <c r="AI22" s="1">
        <f t="shared" si="30"/>
        <v>41587.782502461938</v>
      </c>
    </row>
    <row r="23" spans="1:35">
      <c r="A23" s="26">
        <v>2.1000000000000001E-4</v>
      </c>
      <c r="B23" s="5">
        <f t="shared" si="0"/>
        <v>17287.562450372079</v>
      </c>
      <c r="C23" s="94" t="s">
        <v>161</v>
      </c>
      <c r="D23" s="94" t="s">
        <v>156</v>
      </c>
      <c r="E23" s="94" t="s">
        <v>112</v>
      </c>
      <c r="F23" s="25">
        <f t="shared" si="20"/>
        <v>2</v>
      </c>
      <c r="G23" s="25">
        <f t="shared" si="21"/>
        <v>2</v>
      </c>
      <c r="H23" s="7">
        <f t="shared" si="1"/>
        <v>0</v>
      </c>
      <c r="I23" s="7">
        <f t="shared" si="2"/>
        <v>0</v>
      </c>
      <c r="J23" s="7">
        <f t="shared" si="3"/>
        <v>8404.5835169678267</v>
      </c>
      <c r="K23" s="7">
        <f t="shared" si="4"/>
        <v>0</v>
      </c>
      <c r="L23" s="7">
        <f t="shared" si="5"/>
        <v>8882.9787234042542</v>
      </c>
      <c r="M23" s="7">
        <f t="shared" si="6"/>
        <v>0</v>
      </c>
      <c r="N23" s="7">
        <f t="shared" si="7"/>
        <v>0</v>
      </c>
      <c r="O23" s="7">
        <f t="shared" si="8"/>
        <v>0</v>
      </c>
      <c r="P23" s="7">
        <f t="shared" si="9"/>
        <v>0</v>
      </c>
      <c r="Q23" s="7">
        <f t="shared" si="10"/>
        <v>0</v>
      </c>
      <c r="R23" s="7">
        <f t="shared" si="11"/>
        <v>0</v>
      </c>
      <c r="S23" s="7">
        <f t="shared" si="12"/>
        <v>0</v>
      </c>
      <c r="T23" s="7">
        <f t="shared" si="13"/>
        <v>0</v>
      </c>
      <c r="U23" s="7">
        <f t="shared" si="14"/>
        <v>0</v>
      </c>
      <c r="V23" s="7">
        <f t="shared" si="15"/>
        <v>0</v>
      </c>
      <c r="W23" s="91">
        <f t="shared" si="16"/>
        <v>0</v>
      </c>
      <c r="X23" s="91">
        <f t="shared" si="17"/>
        <v>0</v>
      </c>
      <c r="Y23" s="91">
        <f t="shared" si="18"/>
        <v>0</v>
      </c>
      <c r="Z23" s="91">
        <f t="shared" si="19"/>
        <v>0</v>
      </c>
      <c r="AA23" s="102">
        <f t="shared" si="22"/>
        <v>0</v>
      </c>
      <c r="AB23" s="102">
        <f t="shared" si="23"/>
        <v>0</v>
      </c>
      <c r="AC23" s="102">
        <f t="shared" si="24"/>
        <v>0</v>
      </c>
      <c r="AD23" s="106">
        <f t="shared" si="25"/>
        <v>8882.9787234042542</v>
      </c>
      <c r="AE23" s="106">
        <f t="shared" si="26"/>
        <v>8404.5835169678267</v>
      </c>
      <c r="AF23" s="106">
        <f t="shared" si="27"/>
        <v>0</v>
      </c>
      <c r="AG23" s="106">
        <f t="shared" si="28"/>
        <v>0</v>
      </c>
      <c r="AH23" s="6">
        <f t="shared" si="29"/>
        <v>0</v>
      </c>
      <c r="AI23" s="1">
        <f t="shared" si="30"/>
        <v>17287.562240372081</v>
      </c>
    </row>
    <row r="24" spans="1:35">
      <c r="A24" s="26">
        <v>2.2000000000000001E-4</v>
      </c>
      <c r="B24" s="5">
        <f t="shared" si="0"/>
        <v>17124.167275044922</v>
      </c>
      <c r="C24" s="94" t="s">
        <v>162</v>
      </c>
      <c r="D24" s="94" t="s">
        <v>156</v>
      </c>
      <c r="E24" s="94" t="s">
        <v>112</v>
      </c>
      <c r="F24" s="25">
        <f t="shared" si="20"/>
        <v>2</v>
      </c>
      <c r="G24" s="25">
        <f t="shared" si="21"/>
        <v>2</v>
      </c>
      <c r="H24" s="7">
        <f t="shared" si="1"/>
        <v>0</v>
      </c>
      <c r="I24" s="7">
        <f t="shared" si="2"/>
        <v>0</v>
      </c>
      <c r="J24" s="7">
        <f t="shared" si="3"/>
        <v>8212.747631352282</v>
      </c>
      <c r="K24" s="7">
        <f t="shared" si="4"/>
        <v>0</v>
      </c>
      <c r="L24" s="7">
        <f t="shared" si="5"/>
        <v>8911.419423692636</v>
      </c>
      <c r="M24" s="7">
        <f t="shared" si="6"/>
        <v>0</v>
      </c>
      <c r="N24" s="7">
        <f t="shared" si="7"/>
        <v>0</v>
      </c>
      <c r="O24" s="7">
        <f t="shared" si="8"/>
        <v>0</v>
      </c>
      <c r="P24" s="7">
        <f t="shared" si="9"/>
        <v>0</v>
      </c>
      <c r="Q24" s="7">
        <f t="shared" si="10"/>
        <v>0</v>
      </c>
      <c r="R24" s="7">
        <f t="shared" si="11"/>
        <v>0</v>
      </c>
      <c r="S24" s="7">
        <f t="shared" si="12"/>
        <v>0</v>
      </c>
      <c r="T24" s="7">
        <f t="shared" si="13"/>
        <v>0</v>
      </c>
      <c r="U24" s="7">
        <f t="shared" si="14"/>
        <v>0</v>
      </c>
      <c r="V24" s="7">
        <f t="shared" si="15"/>
        <v>0</v>
      </c>
      <c r="W24" s="91">
        <f t="shared" si="16"/>
        <v>0</v>
      </c>
      <c r="X24" s="91">
        <f t="shared" si="17"/>
        <v>0</v>
      </c>
      <c r="Y24" s="91">
        <f t="shared" si="18"/>
        <v>0</v>
      </c>
      <c r="Z24" s="91">
        <f t="shared" si="19"/>
        <v>0</v>
      </c>
      <c r="AA24" s="102">
        <f t="shared" si="22"/>
        <v>0</v>
      </c>
      <c r="AB24" s="102">
        <f t="shared" si="23"/>
        <v>0</v>
      </c>
      <c r="AC24" s="102">
        <f t="shared" si="24"/>
        <v>0</v>
      </c>
      <c r="AD24" s="106">
        <f t="shared" si="25"/>
        <v>8911.419423692636</v>
      </c>
      <c r="AE24" s="106">
        <f t="shared" si="26"/>
        <v>8212.747631352282</v>
      </c>
      <c r="AF24" s="106">
        <f t="shared" si="27"/>
        <v>0</v>
      </c>
      <c r="AG24" s="106">
        <f t="shared" si="28"/>
        <v>0</v>
      </c>
      <c r="AH24" s="6">
        <f t="shared" si="29"/>
        <v>0</v>
      </c>
      <c r="AI24" s="1">
        <f t="shared" si="30"/>
        <v>17124.16705504492</v>
      </c>
    </row>
    <row r="25" spans="1:35">
      <c r="A25" s="26">
        <v>2.3000000000000001E-4</v>
      </c>
      <c r="B25" s="5">
        <f t="shared" si="0"/>
        <v>7394.33912104304</v>
      </c>
      <c r="C25" s="94" t="s">
        <v>163</v>
      </c>
      <c r="D25" s="94" t="s">
        <v>94</v>
      </c>
      <c r="E25" s="94" t="s">
        <v>112</v>
      </c>
      <c r="F25" s="25">
        <f t="shared" si="20"/>
        <v>1</v>
      </c>
      <c r="G25" s="25">
        <f t="shared" si="21"/>
        <v>1</v>
      </c>
      <c r="H25" s="7">
        <f t="shared" si="1"/>
        <v>0</v>
      </c>
      <c r="I25" s="7">
        <f t="shared" si="2"/>
        <v>0</v>
      </c>
      <c r="J25" s="7">
        <f t="shared" si="3"/>
        <v>7394.3388910430403</v>
      </c>
      <c r="K25" s="7">
        <f t="shared" si="4"/>
        <v>0</v>
      </c>
      <c r="L25" s="7">
        <f t="shared" si="5"/>
        <v>0</v>
      </c>
      <c r="M25" s="7">
        <f t="shared" si="6"/>
        <v>0</v>
      </c>
      <c r="N25" s="7">
        <f t="shared" si="7"/>
        <v>0</v>
      </c>
      <c r="O25" s="7">
        <f t="shared" si="8"/>
        <v>0</v>
      </c>
      <c r="P25" s="7">
        <f t="shared" si="9"/>
        <v>0</v>
      </c>
      <c r="Q25" s="7">
        <f t="shared" si="10"/>
        <v>0</v>
      </c>
      <c r="R25" s="7">
        <f t="shared" si="11"/>
        <v>0</v>
      </c>
      <c r="S25" s="7">
        <f t="shared" si="12"/>
        <v>0</v>
      </c>
      <c r="T25" s="7">
        <f t="shared" si="13"/>
        <v>0</v>
      </c>
      <c r="U25" s="7">
        <f t="shared" si="14"/>
        <v>0</v>
      </c>
      <c r="V25" s="7">
        <f t="shared" si="15"/>
        <v>0</v>
      </c>
      <c r="W25" s="91">
        <f t="shared" si="16"/>
        <v>0</v>
      </c>
      <c r="X25" s="91">
        <f t="shared" si="17"/>
        <v>0</v>
      </c>
      <c r="Y25" s="91">
        <f t="shared" si="18"/>
        <v>0</v>
      </c>
      <c r="Z25" s="91">
        <f t="shared" si="19"/>
        <v>0</v>
      </c>
      <c r="AA25" s="102">
        <f t="shared" si="22"/>
        <v>0</v>
      </c>
      <c r="AB25" s="102">
        <f t="shared" si="23"/>
        <v>0</v>
      </c>
      <c r="AC25" s="102">
        <f t="shared" si="24"/>
        <v>0</v>
      </c>
      <c r="AD25" s="106">
        <f t="shared" si="25"/>
        <v>7394.3388910430403</v>
      </c>
      <c r="AE25" s="106">
        <f t="shared" si="26"/>
        <v>0</v>
      </c>
      <c r="AF25" s="106">
        <f t="shared" si="27"/>
        <v>0</v>
      </c>
      <c r="AG25" s="106">
        <f t="shared" si="28"/>
        <v>0</v>
      </c>
      <c r="AH25" s="6">
        <f t="shared" si="29"/>
        <v>0</v>
      </c>
      <c r="AI25" s="1">
        <f t="shared" si="30"/>
        <v>7394.3388910430403</v>
      </c>
    </row>
    <row r="26" spans="1:35">
      <c r="A26" s="26">
        <v>2.4000000000000001E-4</v>
      </c>
      <c r="B26" s="5">
        <f t="shared" si="0"/>
        <v>17518.454797767845</v>
      </c>
      <c r="C26" s="72" t="s">
        <v>171</v>
      </c>
      <c r="D26" s="94" t="s">
        <v>80</v>
      </c>
      <c r="E26" s="94" t="s">
        <v>112</v>
      </c>
      <c r="F26" s="25">
        <f t="shared" si="20"/>
        <v>2</v>
      </c>
      <c r="G26" s="25">
        <f t="shared" si="21"/>
        <v>2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7">
        <f t="shared" si="4"/>
        <v>9076.0869565217381</v>
      </c>
      <c r="L26" s="7">
        <f t="shared" si="5"/>
        <v>0</v>
      </c>
      <c r="M26" s="7">
        <f t="shared" si="6"/>
        <v>0</v>
      </c>
      <c r="N26" s="7">
        <f t="shared" si="7"/>
        <v>0</v>
      </c>
      <c r="O26" s="7">
        <f t="shared" si="8"/>
        <v>0</v>
      </c>
      <c r="P26" s="7">
        <f t="shared" si="9"/>
        <v>0</v>
      </c>
      <c r="Q26" s="7">
        <f t="shared" si="10"/>
        <v>0</v>
      </c>
      <c r="R26" s="7">
        <f t="shared" si="11"/>
        <v>0</v>
      </c>
      <c r="S26" s="7">
        <f t="shared" si="12"/>
        <v>0</v>
      </c>
      <c r="T26" s="7">
        <f t="shared" si="13"/>
        <v>0</v>
      </c>
      <c r="U26" s="7">
        <f t="shared" si="14"/>
        <v>8442.3676012461074</v>
      </c>
      <c r="V26" s="7">
        <f t="shared" si="15"/>
        <v>0</v>
      </c>
      <c r="W26" s="91">
        <f t="shared" si="16"/>
        <v>0</v>
      </c>
      <c r="X26" s="91">
        <f t="shared" si="17"/>
        <v>0</v>
      </c>
      <c r="Y26" s="91">
        <f t="shared" si="18"/>
        <v>0</v>
      </c>
      <c r="Z26" s="91">
        <f t="shared" si="19"/>
        <v>0</v>
      </c>
      <c r="AA26" s="102">
        <f t="shared" si="22"/>
        <v>0</v>
      </c>
      <c r="AB26" s="102">
        <f t="shared" si="23"/>
        <v>8442.3676012461074</v>
      </c>
      <c r="AC26" s="102">
        <f t="shared" si="24"/>
        <v>0</v>
      </c>
      <c r="AD26" s="106">
        <f t="shared" si="25"/>
        <v>9076.0869565217381</v>
      </c>
      <c r="AE26" s="106">
        <f t="shared" si="26"/>
        <v>0</v>
      </c>
      <c r="AF26" s="106">
        <f t="shared" si="27"/>
        <v>0</v>
      </c>
      <c r="AG26" s="106">
        <f t="shared" si="28"/>
        <v>0</v>
      </c>
      <c r="AH26" s="6">
        <f t="shared" si="29"/>
        <v>8442.3676012461074</v>
      </c>
      <c r="AI26" s="1">
        <f t="shared" si="30"/>
        <v>17518.454557767844</v>
      </c>
    </row>
    <row r="27" spans="1:35">
      <c r="A27" s="26">
        <v>2.5000000000000006E-4</v>
      </c>
      <c r="B27" s="5">
        <f t="shared" si="0"/>
        <v>9799.5548157015437</v>
      </c>
      <c r="C27" s="72" t="s">
        <v>178</v>
      </c>
      <c r="D27" s="94" t="s">
        <v>98</v>
      </c>
      <c r="E27" s="94" t="s">
        <v>112</v>
      </c>
      <c r="F27" s="25">
        <f t="shared" si="20"/>
        <v>1</v>
      </c>
      <c r="G27" s="25">
        <f t="shared" si="21"/>
        <v>1</v>
      </c>
      <c r="H27" s="7">
        <f t="shared" si="1"/>
        <v>0</v>
      </c>
      <c r="I27" s="7">
        <f t="shared" si="2"/>
        <v>0</v>
      </c>
      <c r="J27" s="7">
        <f t="shared" si="3"/>
        <v>0</v>
      </c>
      <c r="K27" s="7">
        <f t="shared" si="4"/>
        <v>0</v>
      </c>
      <c r="L27" s="7">
        <f t="shared" si="5"/>
        <v>0</v>
      </c>
      <c r="M27" s="7">
        <f t="shared" si="6"/>
        <v>0</v>
      </c>
      <c r="N27" s="7">
        <f t="shared" si="7"/>
        <v>9799.5545657015446</v>
      </c>
      <c r="O27" s="7">
        <f t="shared" si="8"/>
        <v>0</v>
      </c>
      <c r="P27" s="7">
        <f t="shared" si="9"/>
        <v>0</v>
      </c>
      <c r="Q27" s="7">
        <f t="shared" si="10"/>
        <v>0</v>
      </c>
      <c r="R27" s="7">
        <f t="shared" si="11"/>
        <v>0</v>
      </c>
      <c r="S27" s="7">
        <f t="shared" si="12"/>
        <v>0</v>
      </c>
      <c r="T27" s="7">
        <f t="shared" si="13"/>
        <v>0</v>
      </c>
      <c r="U27" s="7">
        <f t="shared" si="14"/>
        <v>0</v>
      </c>
      <c r="V27" s="7">
        <f t="shared" si="15"/>
        <v>0</v>
      </c>
      <c r="W27" s="91">
        <f t="shared" si="16"/>
        <v>0</v>
      </c>
      <c r="X27" s="91">
        <f t="shared" si="17"/>
        <v>0</v>
      </c>
      <c r="Y27" s="91">
        <f t="shared" si="18"/>
        <v>0</v>
      </c>
      <c r="Z27" s="91">
        <f t="shared" si="19"/>
        <v>0</v>
      </c>
      <c r="AA27" s="102">
        <f t="shared" si="22"/>
        <v>0</v>
      </c>
      <c r="AB27" s="102">
        <f t="shared" si="23"/>
        <v>0</v>
      </c>
      <c r="AC27" s="102">
        <f t="shared" si="24"/>
        <v>0</v>
      </c>
      <c r="AD27" s="106">
        <f t="shared" si="25"/>
        <v>9799.5545657015446</v>
      </c>
      <c r="AE27" s="106">
        <f t="shared" si="26"/>
        <v>0</v>
      </c>
      <c r="AF27" s="106">
        <f t="shared" si="27"/>
        <v>0</v>
      </c>
      <c r="AG27" s="106">
        <f t="shared" si="28"/>
        <v>0</v>
      </c>
      <c r="AH27" s="6">
        <f t="shared" si="29"/>
        <v>0</v>
      </c>
      <c r="AI27" s="1">
        <f t="shared" si="30"/>
        <v>9799.5545657015446</v>
      </c>
    </row>
    <row r="28" spans="1:35">
      <c r="A28" s="26">
        <v>2.6000000000000003E-4</v>
      </c>
      <c r="B28" s="5">
        <f t="shared" si="0"/>
        <v>7833.8281531750663</v>
      </c>
      <c r="C28" s="72" t="s">
        <v>179</v>
      </c>
      <c r="D28" s="94" t="s">
        <v>98</v>
      </c>
      <c r="E28" s="94" t="s">
        <v>112</v>
      </c>
      <c r="F28" s="25">
        <f t="shared" si="20"/>
        <v>1</v>
      </c>
      <c r="G28" s="25">
        <f t="shared" si="21"/>
        <v>1</v>
      </c>
      <c r="H28" s="7">
        <f t="shared" si="1"/>
        <v>0</v>
      </c>
      <c r="I28" s="7">
        <f t="shared" si="2"/>
        <v>0</v>
      </c>
      <c r="J28" s="7">
        <f t="shared" si="3"/>
        <v>0</v>
      </c>
      <c r="K28" s="7">
        <f t="shared" si="4"/>
        <v>0</v>
      </c>
      <c r="L28" s="7">
        <f t="shared" si="5"/>
        <v>0</v>
      </c>
      <c r="M28" s="7">
        <f t="shared" si="6"/>
        <v>0</v>
      </c>
      <c r="N28" s="7">
        <f t="shared" si="7"/>
        <v>7833.8278931750665</v>
      </c>
      <c r="O28" s="7">
        <f t="shared" si="8"/>
        <v>0</v>
      </c>
      <c r="P28" s="7">
        <f t="shared" si="9"/>
        <v>0</v>
      </c>
      <c r="Q28" s="7">
        <f t="shared" si="10"/>
        <v>0</v>
      </c>
      <c r="R28" s="7">
        <f t="shared" si="11"/>
        <v>0</v>
      </c>
      <c r="S28" s="7">
        <f t="shared" si="12"/>
        <v>0</v>
      </c>
      <c r="T28" s="7">
        <f t="shared" si="13"/>
        <v>0</v>
      </c>
      <c r="U28" s="7">
        <f t="shared" si="14"/>
        <v>0</v>
      </c>
      <c r="V28" s="7">
        <f t="shared" si="15"/>
        <v>0</v>
      </c>
      <c r="W28" s="91">
        <f t="shared" si="16"/>
        <v>0</v>
      </c>
      <c r="X28" s="91">
        <f t="shared" si="17"/>
        <v>0</v>
      </c>
      <c r="Y28" s="91">
        <f t="shared" si="18"/>
        <v>0</v>
      </c>
      <c r="Z28" s="91">
        <f t="shared" si="19"/>
        <v>0</v>
      </c>
      <c r="AA28" s="102">
        <f t="shared" si="22"/>
        <v>0</v>
      </c>
      <c r="AB28" s="102">
        <f t="shared" si="23"/>
        <v>0</v>
      </c>
      <c r="AC28" s="102">
        <f t="shared" si="24"/>
        <v>0</v>
      </c>
      <c r="AD28" s="106">
        <f t="shared" si="25"/>
        <v>7833.8278931750665</v>
      </c>
      <c r="AE28" s="106">
        <f t="shared" si="26"/>
        <v>0</v>
      </c>
      <c r="AF28" s="106">
        <f t="shared" si="27"/>
        <v>0</v>
      </c>
      <c r="AG28" s="106">
        <f t="shared" si="28"/>
        <v>0</v>
      </c>
      <c r="AH28" s="6">
        <f t="shared" si="29"/>
        <v>0</v>
      </c>
      <c r="AI28" s="1">
        <f t="shared" si="30"/>
        <v>7833.8278931750665</v>
      </c>
    </row>
    <row r="29" spans="1:35">
      <c r="A29" s="26">
        <v>2.7000000000000006E-4</v>
      </c>
      <c r="B29" s="5">
        <f t="shared" si="0"/>
        <v>8802.1085594106335</v>
      </c>
      <c r="C29" s="72" t="s">
        <v>172</v>
      </c>
      <c r="D29" s="94" t="s">
        <v>80</v>
      </c>
      <c r="E29" s="94" t="s">
        <v>112</v>
      </c>
      <c r="F29" s="25">
        <f t="shared" si="20"/>
        <v>1</v>
      </c>
      <c r="G29" s="25">
        <f t="shared" si="21"/>
        <v>1</v>
      </c>
      <c r="H29" s="7">
        <f t="shared" si="1"/>
        <v>0</v>
      </c>
      <c r="I29" s="7">
        <f t="shared" si="2"/>
        <v>0</v>
      </c>
      <c r="J29" s="7">
        <f t="shared" si="3"/>
        <v>0</v>
      </c>
      <c r="K29" s="7">
        <f t="shared" si="4"/>
        <v>8802.108289410633</v>
      </c>
      <c r="L29" s="7">
        <f t="shared" si="5"/>
        <v>0</v>
      </c>
      <c r="M29" s="7">
        <f t="shared" si="6"/>
        <v>0</v>
      </c>
      <c r="N29" s="7">
        <f t="shared" si="7"/>
        <v>0</v>
      </c>
      <c r="O29" s="7">
        <f t="shared" si="8"/>
        <v>0</v>
      </c>
      <c r="P29" s="7">
        <f t="shared" si="9"/>
        <v>0</v>
      </c>
      <c r="Q29" s="7">
        <f t="shared" si="10"/>
        <v>0</v>
      </c>
      <c r="R29" s="7">
        <f t="shared" si="11"/>
        <v>0</v>
      </c>
      <c r="S29" s="7">
        <f t="shared" si="12"/>
        <v>0</v>
      </c>
      <c r="T29" s="7">
        <f t="shared" si="13"/>
        <v>0</v>
      </c>
      <c r="U29" s="7">
        <f t="shared" si="14"/>
        <v>0</v>
      </c>
      <c r="V29" s="7">
        <f t="shared" si="15"/>
        <v>0</v>
      </c>
      <c r="W29" s="91">
        <f t="shared" si="16"/>
        <v>0</v>
      </c>
      <c r="X29" s="91">
        <f t="shared" si="17"/>
        <v>0</v>
      </c>
      <c r="Y29" s="91">
        <f t="shared" si="18"/>
        <v>0</v>
      </c>
      <c r="Z29" s="91">
        <f t="shared" si="19"/>
        <v>0</v>
      </c>
      <c r="AA29" s="102">
        <f t="shared" si="22"/>
        <v>0</v>
      </c>
      <c r="AB29" s="102">
        <f t="shared" si="23"/>
        <v>0</v>
      </c>
      <c r="AC29" s="102">
        <f t="shared" si="24"/>
        <v>0</v>
      </c>
      <c r="AD29" s="106">
        <f t="shared" si="25"/>
        <v>8802.108289410633</v>
      </c>
      <c r="AE29" s="106">
        <f t="shared" si="26"/>
        <v>0</v>
      </c>
      <c r="AF29" s="106">
        <f t="shared" si="27"/>
        <v>0</v>
      </c>
      <c r="AG29" s="106">
        <f t="shared" si="28"/>
        <v>0</v>
      </c>
      <c r="AH29" s="6">
        <f t="shared" si="29"/>
        <v>0</v>
      </c>
      <c r="AI29" s="1">
        <f t="shared" si="30"/>
        <v>8802.108289410633</v>
      </c>
    </row>
    <row r="30" spans="1:35">
      <c r="A30" s="26">
        <v>2.8000000000000003E-4</v>
      </c>
      <c r="B30" s="5">
        <f t="shared" si="0"/>
        <v>8961.303742321792</v>
      </c>
      <c r="C30" s="72" t="s">
        <v>181</v>
      </c>
      <c r="D30" s="94" t="s">
        <v>98</v>
      </c>
      <c r="E30" s="94" t="s">
        <v>112</v>
      </c>
      <c r="F30" s="25">
        <f t="shared" si="20"/>
        <v>1</v>
      </c>
      <c r="G30" s="25">
        <f t="shared" si="21"/>
        <v>1</v>
      </c>
      <c r="H30" s="7">
        <f t="shared" si="1"/>
        <v>0</v>
      </c>
      <c r="I30" s="7">
        <f t="shared" si="2"/>
        <v>0</v>
      </c>
      <c r="J30" s="7">
        <f t="shared" si="3"/>
        <v>0</v>
      </c>
      <c r="K30" s="7">
        <f t="shared" si="4"/>
        <v>0</v>
      </c>
      <c r="L30" s="7">
        <f t="shared" si="5"/>
        <v>0</v>
      </c>
      <c r="M30" s="7">
        <f t="shared" si="6"/>
        <v>0</v>
      </c>
      <c r="N30" s="7">
        <f t="shared" si="7"/>
        <v>8961.3034623217918</v>
      </c>
      <c r="O30" s="7">
        <f t="shared" si="8"/>
        <v>0</v>
      </c>
      <c r="P30" s="7">
        <f t="shared" si="9"/>
        <v>0</v>
      </c>
      <c r="Q30" s="7">
        <f t="shared" si="10"/>
        <v>0</v>
      </c>
      <c r="R30" s="7">
        <f t="shared" si="11"/>
        <v>0</v>
      </c>
      <c r="S30" s="7">
        <f t="shared" si="12"/>
        <v>0</v>
      </c>
      <c r="T30" s="7">
        <f t="shared" si="13"/>
        <v>0</v>
      </c>
      <c r="U30" s="7">
        <f t="shared" si="14"/>
        <v>0</v>
      </c>
      <c r="V30" s="7">
        <f t="shared" si="15"/>
        <v>0</v>
      </c>
      <c r="W30" s="91">
        <f t="shared" si="16"/>
        <v>0</v>
      </c>
      <c r="X30" s="91">
        <f t="shared" si="17"/>
        <v>0</v>
      </c>
      <c r="Y30" s="91">
        <f t="shared" si="18"/>
        <v>0</v>
      </c>
      <c r="Z30" s="91">
        <f t="shared" si="19"/>
        <v>0</v>
      </c>
      <c r="AA30" s="102">
        <f t="shared" si="22"/>
        <v>0</v>
      </c>
      <c r="AB30" s="102">
        <f t="shared" si="23"/>
        <v>0</v>
      </c>
      <c r="AC30" s="102">
        <f t="shared" si="24"/>
        <v>0</v>
      </c>
      <c r="AD30" s="106">
        <f t="shared" si="25"/>
        <v>8961.3034623217918</v>
      </c>
      <c r="AE30" s="106">
        <f t="shared" si="26"/>
        <v>0</v>
      </c>
      <c r="AF30" s="106">
        <f t="shared" si="27"/>
        <v>0</v>
      </c>
      <c r="AG30" s="106">
        <f t="shared" si="28"/>
        <v>0</v>
      </c>
      <c r="AH30" s="6">
        <f t="shared" si="29"/>
        <v>0</v>
      </c>
      <c r="AI30" s="1">
        <f t="shared" si="30"/>
        <v>8961.3034623217918</v>
      </c>
    </row>
    <row r="31" spans="1:35">
      <c r="A31" s="26">
        <v>2.9000000000000006E-4</v>
      </c>
      <c r="B31" s="5">
        <f t="shared" si="0"/>
        <v>8453.7508652416036</v>
      </c>
      <c r="C31" s="72" t="s">
        <v>173</v>
      </c>
      <c r="D31" s="94" t="s">
        <v>80</v>
      </c>
      <c r="E31" s="94" t="s">
        <v>112</v>
      </c>
      <c r="F31" s="25">
        <f t="shared" si="20"/>
        <v>1</v>
      </c>
      <c r="G31" s="25">
        <f t="shared" si="21"/>
        <v>1</v>
      </c>
      <c r="H31" s="7">
        <f t="shared" si="1"/>
        <v>0</v>
      </c>
      <c r="I31" s="7">
        <f t="shared" si="2"/>
        <v>0</v>
      </c>
      <c r="J31" s="7">
        <f t="shared" si="3"/>
        <v>0</v>
      </c>
      <c r="K31" s="7">
        <f t="shared" si="4"/>
        <v>8453.7505752416037</v>
      </c>
      <c r="L31" s="7">
        <f t="shared" si="5"/>
        <v>0</v>
      </c>
      <c r="M31" s="7">
        <f t="shared" si="6"/>
        <v>0</v>
      </c>
      <c r="N31" s="7">
        <f t="shared" si="7"/>
        <v>0</v>
      </c>
      <c r="O31" s="7">
        <f t="shared" si="8"/>
        <v>0</v>
      </c>
      <c r="P31" s="7">
        <f t="shared" si="9"/>
        <v>0</v>
      </c>
      <c r="Q31" s="7">
        <f t="shared" si="10"/>
        <v>0</v>
      </c>
      <c r="R31" s="7">
        <f t="shared" si="11"/>
        <v>0</v>
      </c>
      <c r="S31" s="7">
        <f t="shared" si="12"/>
        <v>0</v>
      </c>
      <c r="T31" s="7">
        <f t="shared" si="13"/>
        <v>0</v>
      </c>
      <c r="U31" s="7">
        <f t="shared" si="14"/>
        <v>0</v>
      </c>
      <c r="V31" s="7">
        <f t="shared" si="15"/>
        <v>0</v>
      </c>
      <c r="W31" s="91">
        <f t="shared" si="16"/>
        <v>0</v>
      </c>
      <c r="X31" s="91">
        <f t="shared" si="17"/>
        <v>0</v>
      </c>
      <c r="Y31" s="91">
        <f t="shared" si="18"/>
        <v>0</v>
      </c>
      <c r="Z31" s="91">
        <f t="shared" si="19"/>
        <v>0</v>
      </c>
      <c r="AA31" s="102">
        <f t="shared" si="22"/>
        <v>0</v>
      </c>
      <c r="AB31" s="102">
        <f t="shared" si="23"/>
        <v>0</v>
      </c>
      <c r="AC31" s="102">
        <f t="shared" si="24"/>
        <v>0</v>
      </c>
      <c r="AD31" s="106">
        <f t="shared" si="25"/>
        <v>8453.7505752416037</v>
      </c>
      <c r="AE31" s="106">
        <f t="shared" si="26"/>
        <v>0</v>
      </c>
      <c r="AF31" s="106">
        <f t="shared" si="27"/>
        <v>0</v>
      </c>
      <c r="AG31" s="106">
        <f t="shared" si="28"/>
        <v>0</v>
      </c>
      <c r="AH31" s="6">
        <f t="shared" si="29"/>
        <v>0</v>
      </c>
      <c r="AI31" s="1">
        <f t="shared" si="30"/>
        <v>8453.7505752416037</v>
      </c>
    </row>
    <row r="32" spans="1:35">
      <c r="A32" s="26">
        <v>3.0000000000000003E-4</v>
      </c>
      <c r="B32" s="5">
        <f t="shared" si="0"/>
        <v>8361.4022116977703</v>
      </c>
      <c r="C32" s="72" t="s">
        <v>174</v>
      </c>
      <c r="D32" s="94" t="s">
        <v>80</v>
      </c>
      <c r="E32" s="94" t="s">
        <v>112</v>
      </c>
      <c r="F32" s="25">
        <f t="shared" si="20"/>
        <v>1</v>
      </c>
      <c r="G32" s="25">
        <f t="shared" si="21"/>
        <v>1</v>
      </c>
      <c r="H32" s="7">
        <f t="shared" si="1"/>
        <v>0</v>
      </c>
      <c r="I32" s="7">
        <f t="shared" si="2"/>
        <v>0</v>
      </c>
      <c r="J32" s="7">
        <f t="shared" si="3"/>
        <v>0</v>
      </c>
      <c r="K32" s="7">
        <f t="shared" si="4"/>
        <v>8361.4019116977706</v>
      </c>
      <c r="L32" s="7">
        <f t="shared" si="5"/>
        <v>0</v>
      </c>
      <c r="M32" s="7">
        <f t="shared" si="6"/>
        <v>0</v>
      </c>
      <c r="N32" s="7">
        <f t="shared" si="7"/>
        <v>0</v>
      </c>
      <c r="O32" s="7">
        <f t="shared" si="8"/>
        <v>0</v>
      </c>
      <c r="P32" s="7">
        <f t="shared" si="9"/>
        <v>0</v>
      </c>
      <c r="Q32" s="7">
        <f t="shared" si="10"/>
        <v>0</v>
      </c>
      <c r="R32" s="7">
        <f t="shared" si="11"/>
        <v>0</v>
      </c>
      <c r="S32" s="7">
        <f t="shared" si="12"/>
        <v>0</v>
      </c>
      <c r="T32" s="7">
        <f t="shared" si="13"/>
        <v>0</v>
      </c>
      <c r="U32" s="7">
        <f t="shared" si="14"/>
        <v>0</v>
      </c>
      <c r="V32" s="7">
        <f t="shared" si="15"/>
        <v>0</v>
      </c>
      <c r="W32" s="91">
        <f t="shared" si="16"/>
        <v>0</v>
      </c>
      <c r="X32" s="91">
        <f t="shared" si="17"/>
        <v>0</v>
      </c>
      <c r="Y32" s="91">
        <f t="shared" si="18"/>
        <v>0</v>
      </c>
      <c r="Z32" s="91">
        <f t="shared" si="19"/>
        <v>0</v>
      </c>
      <c r="AA32" s="102">
        <f t="shared" si="22"/>
        <v>0</v>
      </c>
      <c r="AB32" s="102">
        <f t="shared" si="23"/>
        <v>0</v>
      </c>
      <c r="AC32" s="102">
        <f t="shared" si="24"/>
        <v>0</v>
      </c>
      <c r="AD32" s="106">
        <f t="shared" si="25"/>
        <v>8361.4019116977706</v>
      </c>
      <c r="AE32" s="106">
        <f t="shared" si="26"/>
        <v>0</v>
      </c>
      <c r="AF32" s="106">
        <f t="shared" si="27"/>
        <v>0</v>
      </c>
      <c r="AG32" s="106">
        <f t="shared" si="28"/>
        <v>0</v>
      </c>
      <c r="AH32" s="6">
        <f t="shared" si="29"/>
        <v>0</v>
      </c>
      <c r="AI32" s="1">
        <f t="shared" si="30"/>
        <v>8361.4019116977706</v>
      </c>
    </row>
    <row r="33" spans="1:35">
      <c r="A33" s="26">
        <v>3.1000000000000005E-4</v>
      </c>
      <c r="B33" s="5">
        <f t="shared" si="0"/>
        <v>18543.537673387236</v>
      </c>
      <c r="C33" s="72" t="s">
        <v>190</v>
      </c>
      <c r="D33" s="94" t="s">
        <v>82</v>
      </c>
      <c r="E33" s="94" t="s">
        <v>112</v>
      </c>
      <c r="F33" s="25">
        <f t="shared" si="20"/>
        <v>2</v>
      </c>
      <c r="G33" s="25">
        <f t="shared" si="21"/>
        <v>2</v>
      </c>
      <c r="H33" s="7">
        <f t="shared" si="1"/>
        <v>0</v>
      </c>
      <c r="I33" s="7">
        <f t="shared" si="2"/>
        <v>0</v>
      </c>
      <c r="J33" s="7">
        <f t="shared" si="3"/>
        <v>0</v>
      </c>
      <c r="K33" s="7">
        <f t="shared" si="4"/>
        <v>0</v>
      </c>
      <c r="L33" s="7">
        <f t="shared" si="5"/>
        <v>0</v>
      </c>
      <c r="M33" s="7">
        <f t="shared" si="6"/>
        <v>8944.954128440364</v>
      </c>
      <c r="N33" s="7">
        <f t="shared" si="7"/>
        <v>0</v>
      </c>
      <c r="O33" s="7">
        <f t="shared" si="8"/>
        <v>0</v>
      </c>
      <c r="P33" s="7">
        <f t="shared" si="9"/>
        <v>0</v>
      </c>
      <c r="Q33" s="7">
        <f t="shared" si="10"/>
        <v>0</v>
      </c>
      <c r="R33" s="7">
        <f t="shared" si="11"/>
        <v>0</v>
      </c>
      <c r="S33" s="7">
        <f t="shared" si="12"/>
        <v>0</v>
      </c>
      <c r="T33" s="7">
        <f t="shared" si="13"/>
        <v>0</v>
      </c>
      <c r="U33" s="7">
        <f t="shared" si="14"/>
        <v>9598.5832349468728</v>
      </c>
      <c r="V33" s="7">
        <f t="shared" si="15"/>
        <v>0</v>
      </c>
      <c r="W33" s="91">
        <f t="shared" si="16"/>
        <v>0</v>
      </c>
      <c r="X33" s="91">
        <f t="shared" si="17"/>
        <v>0</v>
      </c>
      <c r="Y33" s="91">
        <f t="shared" si="18"/>
        <v>0</v>
      </c>
      <c r="Z33" s="91">
        <f t="shared" si="19"/>
        <v>0</v>
      </c>
      <c r="AA33" s="102">
        <f t="shared" si="22"/>
        <v>0</v>
      </c>
      <c r="AB33" s="102">
        <f t="shared" si="23"/>
        <v>9598.5832349468728</v>
      </c>
      <c r="AC33" s="102">
        <f t="shared" si="24"/>
        <v>0</v>
      </c>
      <c r="AD33" s="106">
        <f t="shared" si="25"/>
        <v>8944.954128440364</v>
      </c>
      <c r="AE33" s="106">
        <f t="shared" si="26"/>
        <v>0</v>
      </c>
      <c r="AF33" s="106">
        <f t="shared" si="27"/>
        <v>0</v>
      </c>
      <c r="AG33" s="106">
        <f t="shared" si="28"/>
        <v>0</v>
      </c>
      <c r="AH33" s="6">
        <f t="shared" si="29"/>
        <v>9598.5832349468728</v>
      </c>
      <c r="AI33" s="1">
        <f t="shared" si="30"/>
        <v>18543.537363387237</v>
      </c>
    </row>
    <row r="34" spans="1:35">
      <c r="A34" s="26">
        <v>3.2000000000000003E-4</v>
      </c>
      <c r="B34" s="5">
        <f t="shared" si="0"/>
        <v>8873.7204565187767</v>
      </c>
      <c r="C34" s="72" t="s">
        <v>191</v>
      </c>
      <c r="D34" s="94" t="s">
        <v>192</v>
      </c>
      <c r="E34" s="94" t="s">
        <v>112</v>
      </c>
      <c r="F34" s="25">
        <f t="shared" si="20"/>
        <v>1</v>
      </c>
      <c r="G34" s="25">
        <f t="shared" si="21"/>
        <v>1</v>
      </c>
      <c r="H34" s="7">
        <f t="shared" si="1"/>
        <v>0</v>
      </c>
      <c r="I34" s="7">
        <f t="shared" si="2"/>
        <v>0</v>
      </c>
      <c r="J34" s="7">
        <f t="shared" si="3"/>
        <v>0</v>
      </c>
      <c r="K34" s="7">
        <f t="shared" si="4"/>
        <v>0</v>
      </c>
      <c r="L34" s="7">
        <f t="shared" si="5"/>
        <v>0</v>
      </c>
      <c r="M34" s="7">
        <f t="shared" si="6"/>
        <v>8873.7201365187775</v>
      </c>
      <c r="N34" s="7">
        <f t="shared" si="7"/>
        <v>0</v>
      </c>
      <c r="O34" s="7">
        <f t="shared" si="8"/>
        <v>0</v>
      </c>
      <c r="P34" s="7">
        <f t="shared" si="9"/>
        <v>0</v>
      </c>
      <c r="Q34" s="7">
        <f t="shared" si="10"/>
        <v>0</v>
      </c>
      <c r="R34" s="7">
        <f t="shared" si="11"/>
        <v>0</v>
      </c>
      <c r="S34" s="7">
        <f t="shared" si="12"/>
        <v>0</v>
      </c>
      <c r="T34" s="7">
        <f t="shared" si="13"/>
        <v>0</v>
      </c>
      <c r="U34" s="7">
        <f t="shared" si="14"/>
        <v>0</v>
      </c>
      <c r="V34" s="7">
        <f t="shared" si="15"/>
        <v>0</v>
      </c>
      <c r="W34" s="91">
        <f t="shared" si="16"/>
        <v>0</v>
      </c>
      <c r="X34" s="91">
        <f t="shared" si="17"/>
        <v>0</v>
      </c>
      <c r="Y34" s="91">
        <f t="shared" si="18"/>
        <v>0</v>
      </c>
      <c r="Z34" s="91">
        <f t="shared" si="19"/>
        <v>0</v>
      </c>
      <c r="AA34" s="102">
        <f t="shared" si="22"/>
        <v>0</v>
      </c>
      <c r="AB34" s="102">
        <f t="shared" si="23"/>
        <v>0</v>
      </c>
      <c r="AC34" s="102">
        <f t="shared" si="24"/>
        <v>0</v>
      </c>
      <c r="AD34" s="106">
        <f t="shared" si="25"/>
        <v>8873.7201365187775</v>
      </c>
      <c r="AE34" s="106">
        <f t="shared" si="26"/>
        <v>0</v>
      </c>
      <c r="AF34" s="106">
        <f t="shared" si="27"/>
        <v>0</v>
      </c>
      <c r="AG34" s="106">
        <f t="shared" si="28"/>
        <v>0</v>
      </c>
      <c r="AH34" s="6">
        <f t="shared" si="29"/>
        <v>0</v>
      </c>
      <c r="AI34" s="1">
        <f t="shared" si="30"/>
        <v>8873.7201365187775</v>
      </c>
    </row>
    <row r="35" spans="1:35">
      <c r="A35" s="26">
        <v>3.3000000000000005E-4</v>
      </c>
      <c r="B35" s="5">
        <f t="shared" ref="B35:B66" si="31">AI35+A35</f>
        <v>7413.2368110330945</v>
      </c>
      <c r="C35" s="72" t="s">
        <v>175</v>
      </c>
      <c r="D35" s="94" t="s">
        <v>80</v>
      </c>
      <c r="E35" s="94" t="s">
        <v>112</v>
      </c>
      <c r="F35" s="25">
        <f t="shared" si="20"/>
        <v>1</v>
      </c>
      <c r="G35" s="25">
        <f t="shared" si="21"/>
        <v>1</v>
      </c>
      <c r="H35" s="7">
        <f t="shared" ref="H35:H66" si="32">IF(ISERROR(VLOOKUP($C35,_tri1,5,FALSE)),0,(VLOOKUP($C35,_tri1,5,FALSE)))</f>
        <v>0</v>
      </c>
      <c r="I35" s="7">
        <f t="shared" ref="I35:I66" si="33">IF(ISERROR(VLOOKUP($C35,_tri2,5,FALSE)),0,(VLOOKUP($C35,_tri2,5,FALSE)))</f>
        <v>0</v>
      </c>
      <c r="J35" s="7">
        <f t="shared" ref="J35:J66" si="34">IF(ISERROR(VLOOKUP($C35,_tri3,5,FALSE)),0,(VLOOKUP($C35,_tri3,5,FALSE)))</f>
        <v>0</v>
      </c>
      <c r="K35" s="7">
        <f t="shared" ref="K35:K66" si="35">IF(ISERROR(VLOOKUP($C35,_tri4,5,FALSE)),0,(VLOOKUP($C35,_tri4,5,FALSE)))</f>
        <v>7413.2364810330946</v>
      </c>
      <c r="L35" s="7">
        <f t="shared" ref="L35:L66" si="36">IF(ISERROR(VLOOKUP($C35,_tri5,5,FALSE)),0,(VLOOKUP($C35,_tri5,5,FALSE)))</f>
        <v>0</v>
      </c>
      <c r="M35" s="7">
        <f t="shared" ref="M35:M66" si="37">IF(ISERROR(VLOOKUP($C35,_tri6,5,FALSE)),0,(VLOOKUP($C35,_tri6,5,FALSE)))</f>
        <v>0</v>
      </c>
      <c r="N35" s="7">
        <f t="shared" ref="N35:N66" si="38">IF(ISERROR(VLOOKUP($C35,_tri7,5,FALSE)),0,(VLOOKUP($C35,_tri7,5,FALSE)))</f>
        <v>0</v>
      </c>
      <c r="O35" s="7">
        <f t="shared" ref="O35:O66" si="39">IF(ISERROR(VLOOKUP($C35,_tri8,5,FALSE)),0,(VLOOKUP($C35,_tri8,5,FALSE)))</f>
        <v>0</v>
      </c>
      <c r="P35" s="7">
        <f t="shared" ref="P35:P66" si="40">IF(ISERROR(VLOOKUP($C35,_tri9,5,FALSE)),0,(VLOOKUP($C35,_tri9,5,FALSE)))</f>
        <v>0</v>
      </c>
      <c r="Q35" s="7">
        <f t="shared" ref="Q35:Q66" si="41">IF(ISERROR(VLOOKUP($C35,_tri10,5,FALSE)),0,(VLOOKUP($C35,_tri10,5,FALSE)))</f>
        <v>0</v>
      </c>
      <c r="R35" s="7">
        <f t="shared" ref="R35:R66" si="42">IF(ISERROR(VLOOKUP($C35,_tri11,5,FALSE)),0,(VLOOKUP($C35,_tri11,5,FALSE)))</f>
        <v>0</v>
      </c>
      <c r="S35" s="7">
        <f t="shared" ref="S35:S66" si="43">IF(ISERROR(VLOOKUP($C35,aqua1,5,FALSE)),0,(VLOOKUP($C35,aqua1,5,FALSE)))</f>
        <v>0</v>
      </c>
      <c r="T35" s="7">
        <f t="shared" ref="T35:T66" si="44">IF(ISERROR(VLOOKUP($C35,aqua2,5,FALSE)),0,(VLOOKUP($C35,aqua2,5,FALSE)))</f>
        <v>0</v>
      </c>
      <c r="U35" s="7">
        <f t="shared" ref="U35:U66" si="45">IF(ISERROR(VLOOKUP($C35,aqua3,5,FALSE)),0,(VLOOKUP($C35,aqua3,5,FALSE)))</f>
        <v>0</v>
      </c>
      <c r="V35" s="7">
        <f t="shared" ref="V35:V66" si="46">IF(ISERROR(VLOOKUP($C35,aqua4,5,FALSE)),0,(VLOOKUP($C35,aqua4,5,FALSE)))</f>
        <v>0</v>
      </c>
      <c r="W35" s="91">
        <f t="shared" ref="W35:W66" si="47">IF(ISERROR(VLOOKUP($C35,_dua1,5,FALSE)),0,(VLOOKUP($C35,_dua1,5,FALSE)))</f>
        <v>0</v>
      </c>
      <c r="X35" s="91">
        <f t="shared" ref="X35:X66" si="48">IF(ISERROR(VLOOKUP($C35,_dua2,5,FALSE)),0,(VLOOKUP($C35,_dua2,5,FALSE)))</f>
        <v>0</v>
      </c>
      <c r="Y35" s="91">
        <f t="shared" ref="Y35:Y66" si="49">IF(ISERROR(VLOOKUP($C35,_dua3,5,FALSE)),0,(VLOOKUP($C35,_dua3,5,FALSE)))</f>
        <v>0</v>
      </c>
      <c r="Z35" s="91">
        <f t="shared" ref="Z35:Z66" si="50">IF(ISERROR(VLOOKUP($C35,_dua4,5,FALSE)),0,(VLOOKUP($C35,_dua4,5,FALSE)))</f>
        <v>0</v>
      </c>
      <c r="AA35" s="102">
        <f t="shared" si="22"/>
        <v>0</v>
      </c>
      <c r="AB35" s="102">
        <f t="shared" si="23"/>
        <v>0</v>
      </c>
      <c r="AC35" s="102">
        <f t="shared" si="24"/>
        <v>0</v>
      </c>
      <c r="AD35" s="106">
        <f t="shared" si="25"/>
        <v>7413.2364810330946</v>
      </c>
      <c r="AE35" s="106">
        <f t="shared" si="26"/>
        <v>0</v>
      </c>
      <c r="AF35" s="106">
        <f t="shared" si="27"/>
        <v>0</v>
      </c>
      <c r="AG35" s="106">
        <f t="shared" si="28"/>
        <v>0</v>
      </c>
      <c r="AH35" s="6">
        <f t="shared" si="29"/>
        <v>0</v>
      </c>
      <c r="AI35" s="1">
        <f t="shared" si="30"/>
        <v>7413.2364810330946</v>
      </c>
    </row>
    <row r="36" spans="1:35">
      <c r="A36" s="26">
        <v>3.4000000000000008E-4</v>
      </c>
      <c r="B36" s="5">
        <f t="shared" si="31"/>
        <v>3.4000000000000008E-4</v>
      </c>
      <c r="C36" s="72"/>
      <c r="D36" s="94"/>
      <c r="E36" s="94" t="s">
        <v>112</v>
      </c>
      <c r="F36" s="25">
        <f t="shared" si="20"/>
        <v>0</v>
      </c>
      <c r="G36" s="25">
        <f t="shared" si="21"/>
        <v>0</v>
      </c>
      <c r="H36" s="7">
        <f t="shared" si="32"/>
        <v>0</v>
      </c>
      <c r="I36" s="7">
        <f t="shared" si="33"/>
        <v>0</v>
      </c>
      <c r="J36" s="7">
        <f t="shared" si="34"/>
        <v>0</v>
      </c>
      <c r="K36" s="7">
        <f t="shared" si="35"/>
        <v>0</v>
      </c>
      <c r="L36" s="7">
        <f t="shared" si="36"/>
        <v>0</v>
      </c>
      <c r="M36" s="7">
        <f t="shared" si="37"/>
        <v>0</v>
      </c>
      <c r="N36" s="7">
        <f t="shared" si="38"/>
        <v>0</v>
      </c>
      <c r="O36" s="7">
        <f t="shared" si="39"/>
        <v>0</v>
      </c>
      <c r="P36" s="7">
        <f t="shared" si="40"/>
        <v>0</v>
      </c>
      <c r="Q36" s="7">
        <f t="shared" si="41"/>
        <v>0</v>
      </c>
      <c r="R36" s="7">
        <f t="shared" si="42"/>
        <v>0</v>
      </c>
      <c r="S36" s="7">
        <f t="shared" si="43"/>
        <v>0</v>
      </c>
      <c r="T36" s="7">
        <f t="shared" si="44"/>
        <v>0</v>
      </c>
      <c r="U36" s="7">
        <f t="shared" si="45"/>
        <v>0</v>
      </c>
      <c r="V36" s="7">
        <f t="shared" si="46"/>
        <v>0</v>
      </c>
      <c r="W36" s="91">
        <f t="shared" si="47"/>
        <v>0</v>
      </c>
      <c r="X36" s="91">
        <f t="shared" si="48"/>
        <v>0</v>
      </c>
      <c r="Y36" s="91">
        <f t="shared" si="49"/>
        <v>0</v>
      </c>
      <c r="Z36" s="91">
        <f t="shared" si="50"/>
        <v>0</v>
      </c>
      <c r="AA36" s="102">
        <f t="shared" si="22"/>
        <v>0</v>
      </c>
      <c r="AB36" s="102">
        <f t="shared" si="23"/>
        <v>0</v>
      </c>
      <c r="AC36" s="102">
        <f t="shared" si="24"/>
        <v>0</v>
      </c>
      <c r="AD36" s="106">
        <f t="shared" si="25"/>
        <v>0</v>
      </c>
      <c r="AE36" s="106">
        <f t="shared" si="26"/>
        <v>0</v>
      </c>
      <c r="AF36" s="106">
        <f t="shared" si="27"/>
        <v>0</v>
      </c>
      <c r="AG36" s="106">
        <f t="shared" si="28"/>
        <v>0</v>
      </c>
      <c r="AH36" s="6">
        <f t="shared" si="29"/>
        <v>0</v>
      </c>
      <c r="AI36" s="1">
        <f t="shared" si="30"/>
        <v>0</v>
      </c>
    </row>
    <row r="37" spans="1:35">
      <c r="A37" s="26">
        <v>3.5000000000000005E-4</v>
      </c>
      <c r="B37" s="5">
        <f t="shared" si="31"/>
        <v>6663.0398857272421</v>
      </c>
      <c r="C37" s="72" t="s">
        <v>176</v>
      </c>
      <c r="D37" s="94" t="s">
        <v>80</v>
      </c>
      <c r="E37" s="94" t="s">
        <v>112</v>
      </c>
      <c r="F37" s="25">
        <f t="shared" si="20"/>
        <v>1</v>
      </c>
      <c r="G37" s="25">
        <f t="shared" si="21"/>
        <v>1</v>
      </c>
      <c r="H37" s="7">
        <f t="shared" si="32"/>
        <v>0</v>
      </c>
      <c r="I37" s="7">
        <f t="shared" si="33"/>
        <v>0</v>
      </c>
      <c r="J37" s="7">
        <f t="shared" si="34"/>
        <v>0</v>
      </c>
      <c r="K37" s="7">
        <f t="shared" si="35"/>
        <v>6663.0395357272419</v>
      </c>
      <c r="L37" s="7">
        <f t="shared" si="36"/>
        <v>0</v>
      </c>
      <c r="M37" s="7">
        <f t="shared" si="37"/>
        <v>0</v>
      </c>
      <c r="N37" s="7">
        <f t="shared" si="38"/>
        <v>0</v>
      </c>
      <c r="O37" s="7">
        <f t="shared" si="39"/>
        <v>0</v>
      </c>
      <c r="P37" s="7">
        <f t="shared" si="40"/>
        <v>0</v>
      </c>
      <c r="Q37" s="7">
        <f t="shared" si="41"/>
        <v>0</v>
      </c>
      <c r="R37" s="7">
        <f t="shared" si="42"/>
        <v>0</v>
      </c>
      <c r="S37" s="7">
        <f t="shared" si="43"/>
        <v>0</v>
      </c>
      <c r="T37" s="7">
        <f t="shared" si="44"/>
        <v>0</v>
      </c>
      <c r="U37" s="7">
        <f t="shared" si="45"/>
        <v>0</v>
      </c>
      <c r="V37" s="7">
        <f t="shared" si="46"/>
        <v>0</v>
      </c>
      <c r="W37" s="91">
        <f t="shared" si="47"/>
        <v>0</v>
      </c>
      <c r="X37" s="91">
        <f t="shared" si="48"/>
        <v>0</v>
      </c>
      <c r="Y37" s="91">
        <f t="shared" si="49"/>
        <v>0</v>
      </c>
      <c r="Z37" s="91">
        <f t="shared" si="50"/>
        <v>0</v>
      </c>
      <c r="AA37" s="102">
        <f t="shared" si="22"/>
        <v>0</v>
      </c>
      <c r="AB37" s="102">
        <f t="shared" si="23"/>
        <v>0</v>
      </c>
      <c r="AC37" s="102">
        <f t="shared" si="24"/>
        <v>0</v>
      </c>
      <c r="AD37" s="106">
        <f t="shared" si="25"/>
        <v>6663.0395357272419</v>
      </c>
      <c r="AE37" s="106">
        <f t="shared" si="26"/>
        <v>0</v>
      </c>
      <c r="AF37" s="106">
        <f t="shared" si="27"/>
        <v>0</v>
      </c>
      <c r="AG37" s="106">
        <f t="shared" si="28"/>
        <v>0</v>
      </c>
      <c r="AH37" s="6">
        <f t="shared" si="29"/>
        <v>0</v>
      </c>
      <c r="AI37" s="1">
        <f t="shared" si="30"/>
        <v>6663.0395357272419</v>
      </c>
    </row>
    <row r="38" spans="1:35">
      <c r="A38" s="26">
        <v>3.6000000000000008E-4</v>
      </c>
      <c r="B38" s="5">
        <f t="shared" si="31"/>
        <v>3.6000000000000008E-4</v>
      </c>
      <c r="C38" s="94"/>
      <c r="D38" s="94"/>
      <c r="E38" s="94" t="s">
        <v>112</v>
      </c>
      <c r="F38" s="25">
        <f t="shared" si="20"/>
        <v>0</v>
      </c>
      <c r="G38" s="25">
        <f t="shared" si="21"/>
        <v>0</v>
      </c>
      <c r="H38" s="7">
        <f t="shared" si="32"/>
        <v>0</v>
      </c>
      <c r="I38" s="7">
        <f t="shared" si="33"/>
        <v>0</v>
      </c>
      <c r="J38" s="7">
        <f t="shared" si="34"/>
        <v>0</v>
      </c>
      <c r="K38" s="7">
        <f t="shared" si="35"/>
        <v>0</v>
      </c>
      <c r="L38" s="7">
        <f t="shared" si="36"/>
        <v>0</v>
      </c>
      <c r="M38" s="7">
        <f t="shared" si="37"/>
        <v>0</v>
      </c>
      <c r="N38" s="7">
        <f t="shared" si="38"/>
        <v>0</v>
      </c>
      <c r="O38" s="7">
        <f t="shared" si="39"/>
        <v>0</v>
      </c>
      <c r="P38" s="7">
        <f t="shared" si="40"/>
        <v>0</v>
      </c>
      <c r="Q38" s="7">
        <f t="shared" si="41"/>
        <v>0</v>
      </c>
      <c r="R38" s="7">
        <f t="shared" si="42"/>
        <v>0</v>
      </c>
      <c r="S38" s="7">
        <f t="shared" si="43"/>
        <v>0</v>
      </c>
      <c r="T38" s="7">
        <f t="shared" si="44"/>
        <v>0</v>
      </c>
      <c r="U38" s="7">
        <f t="shared" si="45"/>
        <v>0</v>
      </c>
      <c r="V38" s="7">
        <f t="shared" si="46"/>
        <v>0</v>
      </c>
      <c r="W38" s="91">
        <f t="shared" si="47"/>
        <v>0</v>
      </c>
      <c r="X38" s="91">
        <f t="shared" si="48"/>
        <v>0</v>
      </c>
      <c r="Y38" s="91">
        <f t="shared" si="49"/>
        <v>0</v>
      </c>
      <c r="Z38" s="91">
        <f t="shared" si="50"/>
        <v>0</v>
      </c>
      <c r="AA38" s="102">
        <f t="shared" si="22"/>
        <v>0</v>
      </c>
      <c r="AB38" s="102">
        <f t="shared" si="23"/>
        <v>0</v>
      </c>
      <c r="AC38" s="102">
        <f t="shared" si="24"/>
        <v>0</v>
      </c>
      <c r="AD38" s="106">
        <f t="shared" si="25"/>
        <v>0</v>
      </c>
      <c r="AE38" s="106">
        <f t="shared" si="26"/>
        <v>0</v>
      </c>
      <c r="AF38" s="106">
        <f t="shared" si="27"/>
        <v>0</v>
      </c>
      <c r="AG38" s="106">
        <f t="shared" si="28"/>
        <v>0</v>
      </c>
      <c r="AH38" s="6">
        <f t="shared" si="29"/>
        <v>0</v>
      </c>
      <c r="AI38" s="1">
        <f t="shared" si="30"/>
        <v>0</v>
      </c>
    </row>
    <row r="39" spans="1:35">
      <c r="A39" s="26">
        <v>3.7000000000000005E-4</v>
      </c>
      <c r="B39" s="5">
        <f t="shared" si="31"/>
        <v>7124.1833765359479</v>
      </c>
      <c r="C39" s="94" t="s">
        <v>185</v>
      </c>
      <c r="D39" s="94" t="s">
        <v>86</v>
      </c>
      <c r="E39" s="94" t="s">
        <v>112</v>
      </c>
      <c r="F39" s="25">
        <f t="shared" si="20"/>
        <v>1</v>
      </c>
      <c r="G39" s="25">
        <f t="shared" si="21"/>
        <v>1</v>
      </c>
      <c r="H39" s="7">
        <f t="shared" si="32"/>
        <v>0</v>
      </c>
      <c r="I39" s="7">
        <f t="shared" si="33"/>
        <v>0</v>
      </c>
      <c r="J39" s="7">
        <f t="shared" si="34"/>
        <v>0</v>
      </c>
      <c r="K39" s="7">
        <f t="shared" si="35"/>
        <v>0</v>
      </c>
      <c r="L39" s="7">
        <f t="shared" si="36"/>
        <v>0</v>
      </c>
      <c r="M39" s="7">
        <f t="shared" si="37"/>
        <v>0</v>
      </c>
      <c r="N39" s="7">
        <f t="shared" si="38"/>
        <v>0</v>
      </c>
      <c r="O39" s="7">
        <f t="shared" si="39"/>
        <v>7124.1830065359482</v>
      </c>
      <c r="P39" s="7">
        <f t="shared" si="40"/>
        <v>0</v>
      </c>
      <c r="Q39" s="7">
        <f t="shared" si="41"/>
        <v>0</v>
      </c>
      <c r="R39" s="7">
        <f t="shared" si="42"/>
        <v>0</v>
      </c>
      <c r="S39" s="7">
        <f t="shared" si="43"/>
        <v>0</v>
      </c>
      <c r="T39" s="7">
        <f t="shared" si="44"/>
        <v>0</v>
      </c>
      <c r="U39" s="7">
        <f t="shared" si="45"/>
        <v>0</v>
      </c>
      <c r="V39" s="7">
        <f t="shared" si="46"/>
        <v>0</v>
      </c>
      <c r="W39" s="91">
        <f t="shared" si="47"/>
        <v>0</v>
      </c>
      <c r="X39" s="91">
        <f t="shared" si="48"/>
        <v>0</v>
      </c>
      <c r="Y39" s="91">
        <f t="shared" si="49"/>
        <v>0</v>
      </c>
      <c r="Z39" s="91">
        <f t="shared" si="50"/>
        <v>0</v>
      </c>
      <c r="AA39" s="102">
        <f t="shared" si="22"/>
        <v>0</v>
      </c>
      <c r="AB39" s="102">
        <f t="shared" si="23"/>
        <v>0</v>
      </c>
      <c r="AC39" s="102">
        <f t="shared" si="24"/>
        <v>0</v>
      </c>
      <c r="AD39" s="106">
        <f t="shared" si="25"/>
        <v>7124.1830065359482</v>
      </c>
      <c r="AE39" s="106">
        <f t="shared" si="26"/>
        <v>0</v>
      </c>
      <c r="AF39" s="106">
        <f t="shared" si="27"/>
        <v>0</v>
      </c>
      <c r="AG39" s="106">
        <f t="shared" si="28"/>
        <v>0</v>
      </c>
      <c r="AH39" s="6">
        <f t="shared" si="29"/>
        <v>0</v>
      </c>
      <c r="AI39" s="1">
        <f t="shared" si="30"/>
        <v>7124.1830065359482</v>
      </c>
    </row>
    <row r="40" spans="1:35">
      <c r="A40" s="26">
        <v>3.8000000000000008E-4</v>
      </c>
      <c r="B40" s="5">
        <f t="shared" si="31"/>
        <v>3.8000000000000008E-4</v>
      </c>
      <c r="C40" s="94"/>
      <c r="D40" s="94"/>
      <c r="E40" s="94" t="s">
        <v>112</v>
      </c>
      <c r="F40" s="25">
        <f t="shared" si="20"/>
        <v>0</v>
      </c>
      <c r="G40" s="25">
        <f t="shared" si="21"/>
        <v>0</v>
      </c>
      <c r="H40" s="7">
        <f t="shared" si="32"/>
        <v>0</v>
      </c>
      <c r="I40" s="7">
        <f t="shared" si="33"/>
        <v>0</v>
      </c>
      <c r="J40" s="7">
        <f t="shared" si="34"/>
        <v>0</v>
      </c>
      <c r="K40" s="7">
        <f t="shared" si="35"/>
        <v>0</v>
      </c>
      <c r="L40" s="7">
        <f t="shared" si="36"/>
        <v>0</v>
      </c>
      <c r="M40" s="7">
        <f t="shared" si="37"/>
        <v>0</v>
      </c>
      <c r="N40" s="7">
        <f t="shared" si="38"/>
        <v>0</v>
      </c>
      <c r="O40" s="7">
        <f t="shared" si="39"/>
        <v>0</v>
      </c>
      <c r="P40" s="7">
        <f t="shared" si="40"/>
        <v>0</v>
      </c>
      <c r="Q40" s="7">
        <f t="shared" si="41"/>
        <v>0</v>
      </c>
      <c r="R40" s="7">
        <f t="shared" si="42"/>
        <v>0</v>
      </c>
      <c r="S40" s="7">
        <f t="shared" si="43"/>
        <v>0</v>
      </c>
      <c r="T40" s="7">
        <f t="shared" si="44"/>
        <v>0</v>
      </c>
      <c r="U40" s="7">
        <f t="shared" si="45"/>
        <v>0</v>
      </c>
      <c r="V40" s="7">
        <f t="shared" si="46"/>
        <v>0</v>
      </c>
      <c r="W40" s="91">
        <f t="shared" si="47"/>
        <v>0</v>
      </c>
      <c r="X40" s="91">
        <f t="shared" si="48"/>
        <v>0</v>
      </c>
      <c r="Y40" s="91">
        <f t="shared" si="49"/>
        <v>0</v>
      </c>
      <c r="Z40" s="91">
        <f t="shared" si="50"/>
        <v>0</v>
      </c>
      <c r="AA40" s="102">
        <f t="shared" si="22"/>
        <v>0</v>
      </c>
      <c r="AB40" s="102">
        <f t="shared" si="23"/>
        <v>0</v>
      </c>
      <c r="AC40" s="102">
        <f t="shared" si="24"/>
        <v>0</v>
      </c>
      <c r="AD40" s="106">
        <f t="shared" si="25"/>
        <v>0</v>
      </c>
      <c r="AE40" s="106">
        <f t="shared" si="26"/>
        <v>0</v>
      </c>
      <c r="AF40" s="106">
        <f t="shared" si="27"/>
        <v>0</v>
      </c>
      <c r="AG40" s="106">
        <f t="shared" si="28"/>
        <v>0</v>
      </c>
      <c r="AH40" s="6">
        <f t="shared" si="29"/>
        <v>0</v>
      </c>
      <c r="AI40" s="1">
        <f t="shared" si="30"/>
        <v>0</v>
      </c>
    </row>
    <row r="41" spans="1:35">
      <c r="A41" s="26">
        <v>3.9000000000000005E-4</v>
      </c>
      <c r="B41" s="5">
        <f t="shared" si="31"/>
        <v>6809.2267234935125</v>
      </c>
      <c r="C41" s="94" t="s">
        <v>186</v>
      </c>
      <c r="D41" s="94" t="s">
        <v>100</v>
      </c>
      <c r="E41" s="94" t="s">
        <v>112</v>
      </c>
      <c r="F41" s="25">
        <f t="shared" si="20"/>
        <v>1</v>
      </c>
      <c r="G41" s="25">
        <f t="shared" si="21"/>
        <v>1</v>
      </c>
      <c r="H41" s="7">
        <f t="shared" si="32"/>
        <v>0</v>
      </c>
      <c r="I41" s="7">
        <f t="shared" si="33"/>
        <v>0</v>
      </c>
      <c r="J41" s="7">
        <f t="shared" si="34"/>
        <v>0</v>
      </c>
      <c r="K41" s="7">
        <f t="shared" si="35"/>
        <v>0</v>
      </c>
      <c r="L41" s="7">
        <f t="shared" si="36"/>
        <v>0</v>
      </c>
      <c r="M41" s="7">
        <f t="shared" si="37"/>
        <v>0</v>
      </c>
      <c r="N41" s="7">
        <f t="shared" si="38"/>
        <v>0</v>
      </c>
      <c r="O41" s="7">
        <f t="shared" si="39"/>
        <v>6809.2263334935124</v>
      </c>
      <c r="P41" s="7">
        <f t="shared" si="40"/>
        <v>0</v>
      </c>
      <c r="Q41" s="7">
        <f t="shared" si="41"/>
        <v>0</v>
      </c>
      <c r="R41" s="7">
        <f t="shared" si="42"/>
        <v>0</v>
      </c>
      <c r="S41" s="7">
        <f t="shared" si="43"/>
        <v>0</v>
      </c>
      <c r="T41" s="7">
        <f t="shared" si="44"/>
        <v>0</v>
      </c>
      <c r="U41" s="7">
        <f t="shared" si="45"/>
        <v>0</v>
      </c>
      <c r="V41" s="7">
        <f t="shared" si="46"/>
        <v>0</v>
      </c>
      <c r="W41" s="91">
        <f t="shared" si="47"/>
        <v>0</v>
      </c>
      <c r="X41" s="91">
        <f t="shared" si="48"/>
        <v>0</v>
      </c>
      <c r="Y41" s="91">
        <f t="shared" si="49"/>
        <v>0</v>
      </c>
      <c r="Z41" s="91">
        <f t="shared" si="50"/>
        <v>0</v>
      </c>
      <c r="AA41" s="102">
        <f t="shared" si="22"/>
        <v>0</v>
      </c>
      <c r="AB41" s="102">
        <f t="shared" si="23"/>
        <v>0</v>
      </c>
      <c r="AC41" s="102">
        <f t="shared" si="24"/>
        <v>0</v>
      </c>
      <c r="AD41" s="106">
        <f t="shared" si="25"/>
        <v>6809.2263334935124</v>
      </c>
      <c r="AE41" s="106">
        <f t="shared" si="26"/>
        <v>0</v>
      </c>
      <c r="AF41" s="106">
        <f t="shared" si="27"/>
        <v>0</v>
      </c>
      <c r="AG41" s="106">
        <f t="shared" si="28"/>
        <v>0</v>
      </c>
      <c r="AH41" s="6">
        <f t="shared" si="29"/>
        <v>0</v>
      </c>
      <c r="AI41" s="1">
        <f t="shared" si="30"/>
        <v>6809.2263334935124</v>
      </c>
    </row>
    <row r="42" spans="1:35">
      <c r="A42" s="26">
        <v>4.0000000000000007E-4</v>
      </c>
      <c r="B42" s="5">
        <f t="shared" si="31"/>
        <v>6467.3668993153815</v>
      </c>
      <c r="C42" s="94" t="s">
        <v>187</v>
      </c>
      <c r="D42" s="94" t="s">
        <v>188</v>
      </c>
      <c r="E42" s="94" t="s">
        <v>112</v>
      </c>
      <c r="F42" s="25">
        <f t="shared" si="20"/>
        <v>1</v>
      </c>
      <c r="G42" s="25">
        <f t="shared" si="21"/>
        <v>1</v>
      </c>
      <c r="H42" s="7">
        <f t="shared" si="32"/>
        <v>0</v>
      </c>
      <c r="I42" s="7">
        <f t="shared" si="33"/>
        <v>0</v>
      </c>
      <c r="J42" s="7">
        <f t="shared" si="34"/>
        <v>0</v>
      </c>
      <c r="K42" s="7">
        <f t="shared" si="35"/>
        <v>0</v>
      </c>
      <c r="L42" s="7">
        <f t="shared" si="36"/>
        <v>0</v>
      </c>
      <c r="M42" s="7">
        <f t="shared" si="37"/>
        <v>0</v>
      </c>
      <c r="N42" s="7">
        <f t="shared" si="38"/>
        <v>0</v>
      </c>
      <c r="O42" s="7">
        <f t="shared" si="39"/>
        <v>6467.3664993153816</v>
      </c>
      <c r="P42" s="7">
        <f t="shared" si="40"/>
        <v>0</v>
      </c>
      <c r="Q42" s="7">
        <f t="shared" si="41"/>
        <v>0</v>
      </c>
      <c r="R42" s="7">
        <f t="shared" si="42"/>
        <v>0</v>
      </c>
      <c r="S42" s="7">
        <f t="shared" si="43"/>
        <v>0</v>
      </c>
      <c r="T42" s="7">
        <f t="shared" si="44"/>
        <v>0</v>
      </c>
      <c r="U42" s="7">
        <f t="shared" si="45"/>
        <v>0</v>
      </c>
      <c r="V42" s="7">
        <f t="shared" si="46"/>
        <v>0</v>
      </c>
      <c r="W42" s="91">
        <f t="shared" si="47"/>
        <v>0</v>
      </c>
      <c r="X42" s="91">
        <f t="shared" si="48"/>
        <v>0</v>
      </c>
      <c r="Y42" s="91">
        <f t="shared" si="49"/>
        <v>0</v>
      </c>
      <c r="Z42" s="91">
        <f t="shared" si="50"/>
        <v>0</v>
      </c>
      <c r="AA42" s="102">
        <f t="shared" si="22"/>
        <v>0</v>
      </c>
      <c r="AB42" s="102">
        <f t="shared" si="23"/>
        <v>0</v>
      </c>
      <c r="AC42" s="102">
        <f t="shared" si="24"/>
        <v>0</v>
      </c>
      <c r="AD42" s="106">
        <f t="shared" si="25"/>
        <v>6467.3664993153816</v>
      </c>
      <c r="AE42" s="106">
        <f t="shared" si="26"/>
        <v>0</v>
      </c>
      <c r="AF42" s="106">
        <f t="shared" si="27"/>
        <v>0</v>
      </c>
      <c r="AG42" s="106">
        <f t="shared" si="28"/>
        <v>0</v>
      </c>
      <c r="AH42" s="6">
        <f t="shared" si="29"/>
        <v>0</v>
      </c>
      <c r="AI42" s="1">
        <f t="shared" si="30"/>
        <v>6467.3664993153816</v>
      </c>
    </row>
    <row r="43" spans="1:35">
      <c r="A43" s="26">
        <v>4.1000000000000005E-4</v>
      </c>
      <c r="B43" s="5">
        <f t="shared" si="31"/>
        <v>4.1000000000000005E-4</v>
      </c>
      <c r="C43" s="94"/>
      <c r="D43" s="94"/>
      <c r="E43" s="94" t="s">
        <v>112</v>
      </c>
      <c r="F43" s="25">
        <f t="shared" si="20"/>
        <v>0</v>
      </c>
      <c r="G43" s="25">
        <f t="shared" si="21"/>
        <v>0</v>
      </c>
      <c r="H43" s="7">
        <f t="shared" si="32"/>
        <v>0</v>
      </c>
      <c r="I43" s="7">
        <f t="shared" si="33"/>
        <v>0</v>
      </c>
      <c r="J43" s="7">
        <f t="shared" si="34"/>
        <v>0</v>
      </c>
      <c r="K43" s="7">
        <f t="shared" si="35"/>
        <v>0</v>
      </c>
      <c r="L43" s="7">
        <f t="shared" si="36"/>
        <v>0</v>
      </c>
      <c r="M43" s="7">
        <f t="shared" si="37"/>
        <v>0</v>
      </c>
      <c r="N43" s="7">
        <f t="shared" si="38"/>
        <v>0</v>
      </c>
      <c r="O43" s="7">
        <f t="shared" si="39"/>
        <v>0</v>
      </c>
      <c r="P43" s="7">
        <f t="shared" si="40"/>
        <v>0</v>
      </c>
      <c r="Q43" s="7">
        <f t="shared" si="41"/>
        <v>0</v>
      </c>
      <c r="R43" s="7">
        <f t="shared" si="42"/>
        <v>0</v>
      </c>
      <c r="S43" s="7">
        <f t="shared" si="43"/>
        <v>0</v>
      </c>
      <c r="T43" s="7">
        <f t="shared" si="44"/>
        <v>0</v>
      </c>
      <c r="U43" s="7">
        <f t="shared" si="45"/>
        <v>0</v>
      </c>
      <c r="V43" s="7">
        <f t="shared" si="46"/>
        <v>0</v>
      </c>
      <c r="W43" s="91">
        <f t="shared" si="47"/>
        <v>0</v>
      </c>
      <c r="X43" s="91">
        <f t="shared" si="48"/>
        <v>0</v>
      </c>
      <c r="Y43" s="91">
        <f t="shared" si="49"/>
        <v>0</v>
      </c>
      <c r="Z43" s="91">
        <f t="shared" si="50"/>
        <v>0</v>
      </c>
      <c r="AA43" s="102">
        <f t="shared" si="22"/>
        <v>0</v>
      </c>
      <c r="AB43" s="102">
        <f t="shared" si="23"/>
        <v>0</v>
      </c>
      <c r="AC43" s="102">
        <f t="shared" si="24"/>
        <v>0</v>
      </c>
      <c r="AD43" s="106">
        <f t="shared" si="25"/>
        <v>0</v>
      </c>
      <c r="AE43" s="106">
        <f t="shared" si="26"/>
        <v>0</v>
      </c>
      <c r="AF43" s="106">
        <f t="shared" si="27"/>
        <v>0</v>
      </c>
      <c r="AG43" s="106">
        <f t="shared" si="28"/>
        <v>0</v>
      </c>
      <c r="AH43" s="6">
        <f t="shared" si="29"/>
        <v>0</v>
      </c>
      <c r="AI43" s="1">
        <f t="shared" si="30"/>
        <v>0</v>
      </c>
    </row>
    <row r="44" spans="1:35">
      <c r="A44" s="26">
        <v>4.2000000000000007E-4</v>
      </c>
      <c r="B44" s="5">
        <f t="shared" si="31"/>
        <v>4.2000000000000007E-4</v>
      </c>
      <c r="C44" s="94"/>
      <c r="D44" s="94"/>
      <c r="E44" s="94" t="s">
        <v>112</v>
      </c>
      <c r="F44" s="25">
        <f t="shared" si="20"/>
        <v>0</v>
      </c>
      <c r="G44" s="25">
        <f t="shared" si="21"/>
        <v>0</v>
      </c>
      <c r="H44" s="7">
        <f t="shared" si="32"/>
        <v>0</v>
      </c>
      <c r="I44" s="7">
        <f t="shared" si="33"/>
        <v>0</v>
      </c>
      <c r="J44" s="7">
        <f t="shared" si="34"/>
        <v>0</v>
      </c>
      <c r="K44" s="7">
        <f t="shared" si="35"/>
        <v>0</v>
      </c>
      <c r="L44" s="7">
        <f t="shared" si="36"/>
        <v>0</v>
      </c>
      <c r="M44" s="7">
        <f t="shared" si="37"/>
        <v>0</v>
      </c>
      <c r="N44" s="7">
        <f t="shared" si="38"/>
        <v>0</v>
      </c>
      <c r="O44" s="7">
        <f t="shared" si="39"/>
        <v>0</v>
      </c>
      <c r="P44" s="7">
        <f t="shared" si="40"/>
        <v>0</v>
      </c>
      <c r="Q44" s="7">
        <f t="shared" si="41"/>
        <v>0</v>
      </c>
      <c r="R44" s="7">
        <f t="shared" si="42"/>
        <v>0</v>
      </c>
      <c r="S44" s="7">
        <f t="shared" si="43"/>
        <v>0</v>
      </c>
      <c r="T44" s="7">
        <f t="shared" si="44"/>
        <v>0</v>
      </c>
      <c r="U44" s="7">
        <f t="shared" si="45"/>
        <v>0</v>
      </c>
      <c r="V44" s="7">
        <f t="shared" si="46"/>
        <v>0</v>
      </c>
      <c r="W44" s="91">
        <f t="shared" si="47"/>
        <v>0</v>
      </c>
      <c r="X44" s="91">
        <f t="shared" si="48"/>
        <v>0</v>
      </c>
      <c r="Y44" s="91">
        <f t="shared" si="49"/>
        <v>0</v>
      </c>
      <c r="Z44" s="91">
        <f t="shared" si="50"/>
        <v>0</v>
      </c>
      <c r="AA44" s="102">
        <f t="shared" si="22"/>
        <v>0</v>
      </c>
      <c r="AB44" s="102">
        <f t="shared" si="23"/>
        <v>0</v>
      </c>
      <c r="AC44" s="102">
        <f t="shared" si="24"/>
        <v>0</v>
      </c>
      <c r="AD44" s="106">
        <f t="shared" si="25"/>
        <v>0</v>
      </c>
      <c r="AE44" s="106">
        <f t="shared" si="26"/>
        <v>0</v>
      </c>
      <c r="AF44" s="106">
        <f t="shared" si="27"/>
        <v>0</v>
      </c>
      <c r="AG44" s="106">
        <f t="shared" si="28"/>
        <v>0</v>
      </c>
      <c r="AH44" s="6">
        <f t="shared" si="29"/>
        <v>0</v>
      </c>
      <c r="AI44" s="1">
        <f t="shared" si="30"/>
        <v>0</v>
      </c>
    </row>
    <row r="45" spans="1:35">
      <c r="A45" s="26">
        <v>4.3000000000000004E-4</v>
      </c>
      <c r="B45" s="5">
        <f t="shared" si="31"/>
        <v>4.3000000000000004E-4</v>
      </c>
      <c r="C45" s="94"/>
      <c r="D45" s="94"/>
      <c r="E45" s="94" t="s">
        <v>112</v>
      </c>
      <c r="F45" s="25">
        <f t="shared" si="20"/>
        <v>0</v>
      </c>
      <c r="G45" s="25">
        <f t="shared" si="21"/>
        <v>0</v>
      </c>
      <c r="H45" s="7">
        <f t="shared" si="32"/>
        <v>0</v>
      </c>
      <c r="I45" s="7">
        <f t="shared" si="33"/>
        <v>0</v>
      </c>
      <c r="J45" s="7">
        <f t="shared" si="34"/>
        <v>0</v>
      </c>
      <c r="K45" s="7">
        <f t="shared" si="35"/>
        <v>0</v>
      </c>
      <c r="L45" s="7">
        <f t="shared" si="36"/>
        <v>0</v>
      </c>
      <c r="M45" s="7">
        <f t="shared" si="37"/>
        <v>0</v>
      </c>
      <c r="N45" s="7">
        <f t="shared" si="38"/>
        <v>0</v>
      </c>
      <c r="O45" s="7">
        <f t="shared" si="39"/>
        <v>0</v>
      </c>
      <c r="P45" s="7">
        <f t="shared" si="40"/>
        <v>0</v>
      </c>
      <c r="Q45" s="7">
        <f t="shared" si="41"/>
        <v>0</v>
      </c>
      <c r="R45" s="7">
        <f t="shared" si="42"/>
        <v>0</v>
      </c>
      <c r="S45" s="7">
        <f t="shared" si="43"/>
        <v>0</v>
      </c>
      <c r="T45" s="7">
        <f t="shared" si="44"/>
        <v>0</v>
      </c>
      <c r="U45" s="7">
        <f t="shared" si="45"/>
        <v>0</v>
      </c>
      <c r="V45" s="7">
        <f t="shared" si="46"/>
        <v>0</v>
      </c>
      <c r="W45" s="91">
        <f t="shared" si="47"/>
        <v>0</v>
      </c>
      <c r="X45" s="91">
        <f t="shared" si="48"/>
        <v>0</v>
      </c>
      <c r="Y45" s="91">
        <f t="shared" si="49"/>
        <v>0</v>
      </c>
      <c r="Z45" s="91">
        <f t="shared" si="50"/>
        <v>0</v>
      </c>
      <c r="AA45" s="102">
        <f t="shared" si="22"/>
        <v>0</v>
      </c>
      <c r="AB45" s="102">
        <f t="shared" si="23"/>
        <v>0</v>
      </c>
      <c r="AC45" s="102">
        <f t="shared" si="24"/>
        <v>0</v>
      </c>
      <c r="AD45" s="106">
        <f t="shared" si="25"/>
        <v>0</v>
      </c>
      <c r="AE45" s="106">
        <f t="shared" si="26"/>
        <v>0</v>
      </c>
      <c r="AF45" s="106">
        <f t="shared" si="27"/>
        <v>0</v>
      </c>
      <c r="AG45" s="106">
        <f t="shared" si="28"/>
        <v>0</v>
      </c>
      <c r="AH45" s="6">
        <f t="shared" si="29"/>
        <v>0</v>
      </c>
      <c r="AI45" s="1">
        <f t="shared" si="30"/>
        <v>0</v>
      </c>
    </row>
    <row r="46" spans="1:35">
      <c r="A46" s="26">
        <v>4.4000000000000007E-4</v>
      </c>
      <c r="B46" s="5">
        <f t="shared" si="31"/>
        <v>4.4000000000000007E-4</v>
      </c>
      <c r="C46" s="94"/>
      <c r="D46" s="94"/>
      <c r="E46" s="94" t="s">
        <v>112</v>
      </c>
      <c r="F46" s="25">
        <f t="shared" si="20"/>
        <v>0</v>
      </c>
      <c r="G46" s="25">
        <f t="shared" si="21"/>
        <v>0</v>
      </c>
      <c r="H46" s="7">
        <f t="shared" si="32"/>
        <v>0</v>
      </c>
      <c r="I46" s="7">
        <f t="shared" si="33"/>
        <v>0</v>
      </c>
      <c r="J46" s="7">
        <f t="shared" si="34"/>
        <v>0</v>
      </c>
      <c r="K46" s="7">
        <f t="shared" si="35"/>
        <v>0</v>
      </c>
      <c r="L46" s="7">
        <f t="shared" si="36"/>
        <v>0</v>
      </c>
      <c r="M46" s="7">
        <f t="shared" si="37"/>
        <v>0</v>
      </c>
      <c r="N46" s="7">
        <f t="shared" si="38"/>
        <v>0</v>
      </c>
      <c r="O46" s="7">
        <f t="shared" si="39"/>
        <v>0</v>
      </c>
      <c r="P46" s="7">
        <f t="shared" si="40"/>
        <v>0</v>
      </c>
      <c r="Q46" s="7">
        <f t="shared" si="41"/>
        <v>0</v>
      </c>
      <c r="R46" s="7">
        <f t="shared" si="42"/>
        <v>0</v>
      </c>
      <c r="S46" s="7">
        <f t="shared" si="43"/>
        <v>0</v>
      </c>
      <c r="T46" s="7">
        <f t="shared" si="44"/>
        <v>0</v>
      </c>
      <c r="U46" s="7">
        <f t="shared" si="45"/>
        <v>0</v>
      </c>
      <c r="V46" s="7">
        <f t="shared" si="46"/>
        <v>0</v>
      </c>
      <c r="W46" s="91">
        <f t="shared" si="47"/>
        <v>0</v>
      </c>
      <c r="X46" s="91">
        <f t="shared" si="48"/>
        <v>0</v>
      </c>
      <c r="Y46" s="91">
        <f t="shared" si="49"/>
        <v>0</v>
      </c>
      <c r="Z46" s="91">
        <f t="shared" si="50"/>
        <v>0</v>
      </c>
      <c r="AA46" s="102">
        <f t="shared" si="22"/>
        <v>0</v>
      </c>
      <c r="AB46" s="102">
        <f t="shared" si="23"/>
        <v>0</v>
      </c>
      <c r="AC46" s="102">
        <f t="shared" si="24"/>
        <v>0</v>
      </c>
      <c r="AD46" s="106">
        <f t="shared" si="25"/>
        <v>0</v>
      </c>
      <c r="AE46" s="106">
        <f t="shared" si="26"/>
        <v>0</v>
      </c>
      <c r="AF46" s="106">
        <f t="shared" si="27"/>
        <v>0</v>
      </c>
      <c r="AG46" s="106">
        <f t="shared" si="28"/>
        <v>0</v>
      </c>
      <c r="AH46" s="6">
        <f t="shared" si="29"/>
        <v>0</v>
      </c>
      <c r="AI46" s="1">
        <f t="shared" si="30"/>
        <v>0</v>
      </c>
    </row>
    <row r="47" spans="1:35">
      <c r="A47" s="26">
        <v>4.5000000000000004E-4</v>
      </c>
      <c r="B47" s="5">
        <f t="shared" si="31"/>
        <v>4.5000000000000004E-4</v>
      </c>
      <c r="C47" s="94"/>
      <c r="D47" s="94"/>
      <c r="E47" s="94" t="s">
        <v>112</v>
      </c>
      <c r="F47" s="25">
        <f t="shared" si="20"/>
        <v>0</v>
      </c>
      <c r="G47" s="25">
        <f t="shared" si="21"/>
        <v>0</v>
      </c>
      <c r="H47" s="7">
        <f t="shared" si="32"/>
        <v>0</v>
      </c>
      <c r="I47" s="7">
        <f t="shared" si="33"/>
        <v>0</v>
      </c>
      <c r="J47" s="7">
        <f t="shared" si="34"/>
        <v>0</v>
      </c>
      <c r="K47" s="7">
        <f t="shared" si="35"/>
        <v>0</v>
      </c>
      <c r="L47" s="7">
        <f t="shared" si="36"/>
        <v>0</v>
      </c>
      <c r="M47" s="7">
        <f t="shared" si="37"/>
        <v>0</v>
      </c>
      <c r="N47" s="7">
        <f t="shared" si="38"/>
        <v>0</v>
      </c>
      <c r="O47" s="7">
        <f t="shared" si="39"/>
        <v>0</v>
      </c>
      <c r="P47" s="7">
        <f t="shared" si="40"/>
        <v>0</v>
      </c>
      <c r="Q47" s="7">
        <f t="shared" si="41"/>
        <v>0</v>
      </c>
      <c r="R47" s="7">
        <f t="shared" si="42"/>
        <v>0</v>
      </c>
      <c r="S47" s="7">
        <f t="shared" si="43"/>
        <v>0</v>
      </c>
      <c r="T47" s="7">
        <f t="shared" si="44"/>
        <v>0</v>
      </c>
      <c r="U47" s="7">
        <f t="shared" si="45"/>
        <v>0</v>
      </c>
      <c r="V47" s="7">
        <f t="shared" si="46"/>
        <v>0</v>
      </c>
      <c r="W47" s="91">
        <f t="shared" si="47"/>
        <v>0</v>
      </c>
      <c r="X47" s="91">
        <f t="shared" si="48"/>
        <v>0</v>
      </c>
      <c r="Y47" s="91">
        <f t="shared" si="49"/>
        <v>0</v>
      </c>
      <c r="Z47" s="91">
        <f t="shared" si="50"/>
        <v>0</v>
      </c>
      <c r="AA47" s="102">
        <f t="shared" si="22"/>
        <v>0</v>
      </c>
      <c r="AB47" s="102">
        <f t="shared" si="23"/>
        <v>0</v>
      </c>
      <c r="AC47" s="102">
        <f t="shared" si="24"/>
        <v>0</v>
      </c>
      <c r="AD47" s="106">
        <f t="shared" si="25"/>
        <v>0</v>
      </c>
      <c r="AE47" s="106">
        <f t="shared" si="26"/>
        <v>0</v>
      </c>
      <c r="AF47" s="106">
        <f t="shared" si="27"/>
        <v>0</v>
      </c>
      <c r="AG47" s="106">
        <f t="shared" si="28"/>
        <v>0</v>
      </c>
      <c r="AH47" s="6">
        <f t="shared" si="29"/>
        <v>0</v>
      </c>
      <c r="AI47" s="1">
        <f t="shared" si="30"/>
        <v>0</v>
      </c>
    </row>
    <row r="48" spans="1:35">
      <c r="A48" s="26">
        <v>4.6000000000000007E-4</v>
      </c>
      <c r="B48" s="5">
        <f t="shared" si="31"/>
        <v>4.6000000000000007E-4</v>
      </c>
      <c r="C48" s="94"/>
      <c r="D48" s="94"/>
      <c r="E48" s="94" t="s">
        <v>112</v>
      </c>
      <c r="F48" s="25">
        <f t="shared" si="20"/>
        <v>0</v>
      </c>
      <c r="G48" s="25">
        <f t="shared" si="21"/>
        <v>0</v>
      </c>
      <c r="H48" s="7">
        <f t="shared" si="32"/>
        <v>0</v>
      </c>
      <c r="I48" s="7">
        <f t="shared" si="33"/>
        <v>0</v>
      </c>
      <c r="J48" s="7">
        <f t="shared" si="34"/>
        <v>0</v>
      </c>
      <c r="K48" s="7">
        <f t="shared" si="35"/>
        <v>0</v>
      </c>
      <c r="L48" s="7">
        <f t="shared" si="36"/>
        <v>0</v>
      </c>
      <c r="M48" s="7">
        <f t="shared" si="37"/>
        <v>0</v>
      </c>
      <c r="N48" s="7">
        <f t="shared" si="38"/>
        <v>0</v>
      </c>
      <c r="O48" s="7">
        <f t="shared" si="39"/>
        <v>0</v>
      </c>
      <c r="P48" s="7">
        <f t="shared" si="40"/>
        <v>0</v>
      </c>
      <c r="Q48" s="7">
        <f t="shared" si="41"/>
        <v>0</v>
      </c>
      <c r="R48" s="7">
        <f t="shared" si="42"/>
        <v>0</v>
      </c>
      <c r="S48" s="7">
        <f t="shared" si="43"/>
        <v>0</v>
      </c>
      <c r="T48" s="7">
        <f t="shared" si="44"/>
        <v>0</v>
      </c>
      <c r="U48" s="7">
        <f t="shared" si="45"/>
        <v>0</v>
      </c>
      <c r="V48" s="7">
        <f t="shared" si="46"/>
        <v>0</v>
      </c>
      <c r="W48" s="91">
        <f t="shared" si="47"/>
        <v>0</v>
      </c>
      <c r="X48" s="91">
        <f t="shared" si="48"/>
        <v>0</v>
      </c>
      <c r="Y48" s="91">
        <f t="shared" si="49"/>
        <v>0</v>
      </c>
      <c r="Z48" s="91">
        <f t="shared" si="50"/>
        <v>0</v>
      </c>
      <c r="AA48" s="102">
        <f t="shared" si="22"/>
        <v>0</v>
      </c>
      <c r="AB48" s="102">
        <f t="shared" si="23"/>
        <v>0</v>
      </c>
      <c r="AC48" s="102">
        <f t="shared" si="24"/>
        <v>0</v>
      </c>
      <c r="AD48" s="106">
        <f t="shared" si="25"/>
        <v>0</v>
      </c>
      <c r="AE48" s="106">
        <f t="shared" si="26"/>
        <v>0</v>
      </c>
      <c r="AF48" s="106">
        <f t="shared" si="27"/>
        <v>0</v>
      </c>
      <c r="AG48" s="106">
        <f t="shared" si="28"/>
        <v>0</v>
      </c>
      <c r="AH48" s="6">
        <f t="shared" si="29"/>
        <v>0</v>
      </c>
      <c r="AI48" s="1">
        <f t="shared" si="30"/>
        <v>0</v>
      </c>
    </row>
    <row r="49" spans="1:35">
      <c r="A49" s="26">
        <v>4.7000000000000004E-4</v>
      </c>
      <c r="B49" s="5">
        <f t="shared" si="31"/>
        <v>4.7000000000000004E-4</v>
      </c>
      <c r="C49" s="94"/>
      <c r="D49" s="94"/>
      <c r="E49" s="94" t="s">
        <v>112</v>
      </c>
      <c r="F49" s="25">
        <f t="shared" si="20"/>
        <v>0</v>
      </c>
      <c r="G49" s="25">
        <f t="shared" si="21"/>
        <v>0</v>
      </c>
      <c r="H49" s="7">
        <f t="shared" si="32"/>
        <v>0</v>
      </c>
      <c r="I49" s="7">
        <f t="shared" si="33"/>
        <v>0</v>
      </c>
      <c r="J49" s="7">
        <f t="shared" si="34"/>
        <v>0</v>
      </c>
      <c r="K49" s="7">
        <f t="shared" si="35"/>
        <v>0</v>
      </c>
      <c r="L49" s="7">
        <f t="shared" si="36"/>
        <v>0</v>
      </c>
      <c r="M49" s="7">
        <f t="shared" si="37"/>
        <v>0</v>
      </c>
      <c r="N49" s="7">
        <f t="shared" si="38"/>
        <v>0</v>
      </c>
      <c r="O49" s="7">
        <f t="shared" si="39"/>
        <v>0</v>
      </c>
      <c r="P49" s="7">
        <f t="shared" si="40"/>
        <v>0</v>
      </c>
      <c r="Q49" s="7">
        <f t="shared" si="41"/>
        <v>0</v>
      </c>
      <c r="R49" s="7">
        <f t="shared" si="42"/>
        <v>0</v>
      </c>
      <c r="S49" s="7">
        <f t="shared" si="43"/>
        <v>0</v>
      </c>
      <c r="T49" s="7">
        <f t="shared" si="44"/>
        <v>0</v>
      </c>
      <c r="U49" s="7">
        <f t="shared" si="45"/>
        <v>0</v>
      </c>
      <c r="V49" s="7">
        <f t="shared" si="46"/>
        <v>0</v>
      </c>
      <c r="W49" s="91">
        <f t="shared" si="47"/>
        <v>0</v>
      </c>
      <c r="X49" s="91">
        <f t="shared" si="48"/>
        <v>0</v>
      </c>
      <c r="Y49" s="91">
        <f t="shared" si="49"/>
        <v>0</v>
      </c>
      <c r="Z49" s="91">
        <f t="shared" si="50"/>
        <v>0</v>
      </c>
      <c r="AA49" s="102">
        <f t="shared" si="22"/>
        <v>0</v>
      </c>
      <c r="AB49" s="102">
        <f t="shared" si="23"/>
        <v>0</v>
      </c>
      <c r="AC49" s="102">
        <f t="shared" si="24"/>
        <v>0</v>
      </c>
      <c r="AD49" s="106">
        <f t="shared" si="25"/>
        <v>0</v>
      </c>
      <c r="AE49" s="106">
        <f t="shared" si="26"/>
        <v>0</v>
      </c>
      <c r="AF49" s="106">
        <f t="shared" si="27"/>
        <v>0</v>
      </c>
      <c r="AG49" s="106">
        <f t="shared" si="28"/>
        <v>0</v>
      </c>
      <c r="AH49" s="6">
        <f t="shared" si="29"/>
        <v>0</v>
      </c>
      <c r="AI49" s="1">
        <f t="shared" si="30"/>
        <v>0</v>
      </c>
    </row>
    <row r="50" spans="1:35">
      <c r="A50" s="26">
        <v>4.8000000000000007E-4</v>
      </c>
      <c r="B50" s="5">
        <f t="shared" si="31"/>
        <v>4.8000000000000007E-4</v>
      </c>
      <c r="C50" s="94"/>
      <c r="D50" s="94"/>
      <c r="E50" s="94" t="s">
        <v>112</v>
      </c>
      <c r="F50" s="25">
        <f t="shared" si="20"/>
        <v>0</v>
      </c>
      <c r="G50" s="25">
        <f t="shared" si="21"/>
        <v>0</v>
      </c>
      <c r="H50" s="7">
        <f t="shared" si="32"/>
        <v>0</v>
      </c>
      <c r="I50" s="7">
        <f t="shared" si="33"/>
        <v>0</v>
      </c>
      <c r="J50" s="7">
        <f t="shared" si="34"/>
        <v>0</v>
      </c>
      <c r="K50" s="7">
        <f t="shared" si="35"/>
        <v>0</v>
      </c>
      <c r="L50" s="7">
        <f t="shared" si="36"/>
        <v>0</v>
      </c>
      <c r="M50" s="7">
        <f t="shared" si="37"/>
        <v>0</v>
      </c>
      <c r="N50" s="7">
        <f t="shared" si="38"/>
        <v>0</v>
      </c>
      <c r="O50" s="7">
        <f t="shared" si="39"/>
        <v>0</v>
      </c>
      <c r="P50" s="7">
        <f t="shared" si="40"/>
        <v>0</v>
      </c>
      <c r="Q50" s="7">
        <f t="shared" si="41"/>
        <v>0</v>
      </c>
      <c r="R50" s="7">
        <f t="shared" si="42"/>
        <v>0</v>
      </c>
      <c r="S50" s="7">
        <f t="shared" si="43"/>
        <v>0</v>
      </c>
      <c r="T50" s="7">
        <f t="shared" si="44"/>
        <v>0</v>
      </c>
      <c r="U50" s="7">
        <f t="shared" si="45"/>
        <v>0</v>
      </c>
      <c r="V50" s="7">
        <f t="shared" si="46"/>
        <v>0</v>
      </c>
      <c r="W50" s="91">
        <f t="shared" si="47"/>
        <v>0</v>
      </c>
      <c r="X50" s="91">
        <f t="shared" si="48"/>
        <v>0</v>
      </c>
      <c r="Y50" s="91">
        <f t="shared" si="49"/>
        <v>0</v>
      </c>
      <c r="Z50" s="91">
        <f t="shared" si="50"/>
        <v>0</v>
      </c>
      <c r="AA50" s="102">
        <f t="shared" si="22"/>
        <v>0</v>
      </c>
      <c r="AB50" s="102">
        <f t="shared" si="23"/>
        <v>0</v>
      </c>
      <c r="AC50" s="102">
        <f t="shared" si="24"/>
        <v>0</v>
      </c>
      <c r="AD50" s="106">
        <f t="shared" si="25"/>
        <v>0</v>
      </c>
      <c r="AE50" s="106">
        <f t="shared" si="26"/>
        <v>0</v>
      </c>
      <c r="AF50" s="106">
        <f t="shared" si="27"/>
        <v>0</v>
      </c>
      <c r="AG50" s="106">
        <f t="shared" si="28"/>
        <v>0</v>
      </c>
      <c r="AH50" s="6">
        <f t="shared" si="29"/>
        <v>0</v>
      </c>
      <c r="AI50" s="1">
        <f t="shared" si="30"/>
        <v>0</v>
      </c>
    </row>
    <row r="51" spans="1:35">
      <c r="A51" s="26">
        <v>4.9000000000000009E-4</v>
      </c>
      <c r="B51" s="5">
        <f t="shared" si="31"/>
        <v>4.9000000000000009E-4</v>
      </c>
      <c r="C51" s="94"/>
      <c r="D51" s="94"/>
      <c r="E51" s="94" t="s">
        <v>112</v>
      </c>
      <c r="F51" s="25">
        <f t="shared" si="20"/>
        <v>0</v>
      </c>
      <c r="G51" s="25">
        <f t="shared" si="21"/>
        <v>0</v>
      </c>
      <c r="H51" s="7">
        <f t="shared" si="32"/>
        <v>0</v>
      </c>
      <c r="I51" s="7">
        <f t="shared" si="33"/>
        <v>0</v>
      </c>
      <c r="J51" s="7">
        <f t="shared" si="34"/>
        <v>0</v>
      </c>
      <c r="K51" s="7">
        <f t="shared" si="35"/>
        <v>0</v>
      </c>
      <c r="L51" s="7">
        <f t="shared" si="36"/>
        <v>0</v>
      </c>
      <c r="M51" s="7">
        <f t="shared" si="37"/>
        <v>0</v>
      </c>
      <c r="N51" s="7">
        <f t="shared" si="38"/>
        <v>0</v>
      </c>
      <c r="O51" s="7">
        <f t="shared" si="39"/>
        <v>0</v>
      </c>
      <c r="P51" s="7">
        <f t="shared" si="40"/>
        <v>0</v>
      </c>
      <c r="Q51" s="7">
        <f t="shared" si="41"/>
        <v>0</v>
      </c>
      <c r="R51" s="7">
        <f t="shared" si="42"/>
        <v>0</v>
      </c>
      <c r="S51" s="7">
        <f t="shared" si="43"/>
        <v>0</v>
      </c>
      <c r="T51" s="7">
        <f t="shared" si="44"/>
        <v>0</v>
      </c>
      <c r="U51" s="7">
        <f t="shared" si="45"/>
        <v>0</v>
      </c>
      <c r="V51" s="7">
        <f t="shared" si="46"/>
        <v>0</v>
      </c>
      <c r="W51" s="91">
        <f t="shared" si="47"/>
        <v>0</v>
      </c>
      <c r="X51" s="91">
        <f t="shared" si="48"/>
        <v>0</v>
      </c>
      <c r="Y51" s="91">
        <f t="shared" si="49"/>
        <v>0</v>
      </c>
      <c r="Z51" s="91">
        <f t="shared" si="50"/>
        <v>0</v>
      </c>
      <c r="AA51" s="102">
        <f t="shared" si="22"/>
        <v>0</v>
      </c>
      <c r="AB51" s="102">
        <f t="shared" si="23"/>
        <v>0</v>
      </c>
      <c r="AC51" s="102">
        <f t="shared" si="24"/>
        <v>0</v>
      </c>
      <c r="AD51" s="106">
        <f t="shared" si="25"/>
        <v>0</v>
      </c>
      <c r="AE51" s="106">
        <f t="shared" si="26"/>
        <v>0</v>
      </c>
      <c r="AF51" s="106">
        <f t="shared" si="27"/>
        <v>0</v>
      </c>
      <c r="AG51" s="106">
        <f t="shared" si="28"/>
        <v>0</v>
      </c>
      <c r="AH51" s="6">
        <f t="shared" si="29"/>
        <v>0</v>
      </c>
      <c r="AI51" s="1">
        <f t="shared" si="30"/>
        <v>0</v>
      </c>
    </row>
    <row r="52" spans="1:35">
      <c r="A52" s="26">
        <v>5.0000000000000012E-4</v>
      </c>
      <c r="B52" s="5">
        <f t="shared" si="31"/>
        <v>5.0000000000000012E-4</v>
      </c>
      <c r="C52" s="94"/>
      <c r="D52" s="94"/>
      <c r="E52" s="94" t="s">
        <v>112</v>
      </c>
      <c r="F52" s="25">
        <f t="shared" si="20"/>
        <v>0</v>
      </c>
      <c r="G52" s="25">
        <f t="shared" si="21"/>
        <v>0</v>
      </c>
      <c r="H52" s="7">
        <f t="shared" si="32"/>
        <v>0</v>
      </c>
      <c r="I52" s="7">
        <f t="shared" si="33"/>
        <v>0</v>
      </c>
      <c r="J52" s="7">
        <f t="shared" si="34"/>
        <v>0</v>
      </c>
      <c r="K52" s="7">
        <f t="shared" si="35"/>
        <v>0</v>
      </c>
      <c r="L52" s="7">
        <f t="shared" si="36"/>
        <v>0</v>
      </c>
      <c r="M52" s="7">
        <f t="shared" si="37"/>
        <v>0</v>
      </c>
      <c r="N52" s="7">
        <f t="shared" si="38"/>
        <v>0</v>
      </c>
      <c r="O52" s="7">
        <f t="shared" si="39"/>
        <v>0</v>
      </c>
      <c r="P52" s="7">
        <f t="shared" si="40"/>
        <v>0</v>
      </c>
      <c r="Q52" s="7">
        <f t="shared" si="41"/>
        <v>0</v>
      </c>
      <c r="R52" s="7">
        <f t="shared" si="42"/>
        <v>0</v>
      </c>
      <c r="S52" s="7">
        <f t="shared" si="43"/>
        <v>0</v>
      </c>
      <c r="T52" s="7">
        <f t="shared" si="44"/>
        <v>0</v>
      </c>
      <c r="U52" s="7">
        <f t="shared" si="45"/>
        <v>0</v>
      </c>
      <c r="V52" s="7">
        <f t="shared" si="46"/>
        <v>0</v>
      </c>
      <c r="W52" s="91">
        <f t="shared" si="47"/>
        <v>0</v>
      </c>
      <c r="X52" s="91">
        <f t="shared" si="48"/>
        <v>0</v>
      </c>
      <c r="Y52" s="91">
        <f t="shared" si="49"/>
        <v>0</v>
      </c>
      <c r="Z52" s="91">
        <f t="shared" si="50"/>
        <v>0</v>
      </c>
      <c r="AA52" s="102">
        <f t="shared" si="22"/>
        <v>0</v>
      </c>
      <c r="AB52" s="102">
        <f t="shared" si="23"/>
        <v>0</v>
      </c>
      <c r="AC52" s="102">
        <f t="shared" si="24"/>
        <v>0</v>
      </c>
      <c r="AD52" s="106">
        <f t="shared" si="25"/>
        <v>0</v>
      </c>
      <c r="AE52" s="106">
        <f t="shared" si="26"/>
        <v>0</v>
      </c>
      <c r="AF52" s="106">
        <f t="shared" si="27"/>
        <v>0</v>
      </c>
      <c r="AG52" s="106">
        <f t="shared" si="28"/>
        <v>0</v>
      </c>
      <c r="AH52" s="6">
        <f t="shared" si="29"/>
        <v>0</v>
      </c>
      <c r="AI52" s="1">
        <f t="shared" si="30"/>
        <v>0</v>
      </c>
    </row>
    <row r="53" spans="1:35">
      <c r="A53" s="26">
        <v>5.1000000000000004E-4</v>
      </c>
      <c r="B53" s="5">
        <f t="shared" si="31"/>
        <v>5.1000000000000004E-4</v>
      </c>
      <c r="C53" s="94"/>
      <c r="D53" s="94"/>
      <c r="E53" s="94" t="s">
        <v>112</v>
      </c>
      <c r="F53" s="25">
        <f t="shared" si="20"/>
        <v>0</v>
      </c>
      <c r="G53" s="25">
        <f t="shared" si="21"/>
        <v>0</v>
      </c>
      <c r="H53" s="7">
        <f t="shared" si="32"/>
        <v>0</v>
      </c>
      <c r="I53" s="7">
        <f t="shared" si="33"/>
        <v>0</v>
      </c>
      <c r="J53" s="7">
        <f t="shared" si="34"/>
        <v>0</v>
      </c>
      <c r="K53" s="7">
        <f t="shared" si="35"/>
        <v>0</v>
      </c>
      <c r="L53" s="7">
        <f t="shared" si="36"/>
        <v>0</v>
      </c>
      <c r="M53" s="7">
        <f t="shared" si="37"/>
        <v>0</v>
      </c>
      <c r="N53" s="7">
        <f t="shared" si="38"/>
        <v>0</v>
      </c>
      <c r="O53" s="7">
        <f t="shared" si="39"/>
        <v>0</v>
      </c>
      <c r="P53" s="7">
        <f t="shared" si="40"/>
        <v>0</v>
      </c>
      <c r="Q53" s="7">
        <f t="shared" si="41"/>
        <v>0</v>
      </c>
      <c r="R53" s="7">
        <f t="shared" si="42"/>
        <v>0</v>
      </c>
      <c r="S53" s="7">
        <f t="shared" si="43"/>
        <v>0</v>
      </c>
      <c r="T53" s="7">
        <f t="shared" si="44"/>
        <v>0</v>
      </c>
      <c r="U53" s="7">
        <f t="shared" si="45"/>
        <v>0</v>
      </c>
      <c r="V53" s="7">
        <f t="shared" si="46"/>
        <v>0</v>
      </c>
      <c r="W53" s="91">
        <f t="shared" si="47"/>
        <v>0</v>
      </c>
      <c r="X53" s="91">
        <f t="shared" si="48"/>
        <v>0</v>
      </c>
      <c r="Y53" s="91">
        <f t="shared" si="49"/>
        <v>0</v>
      </c>
      <c r="Z53" s="91">
        <f t="shared" si="50"/>
        <v>0</v>
      </c>
      <c r="AA53" s="102">
        <f t="shared" si="22"/>
        <v>0</v>
      </c>
      <c r="AB53" s="102">
        <f t="shared" si="23"/>
        <v>0</v>
      </c>
      <c r="AC53" s="102">
        <f t="shared" si="24"/>
        <v>0</v>
      </c>
      <c r="AD53" s="106">
        <f t="shared" si="25"/>
        <v>0</v>
      </c>
      <c r="AE53" s="106">
        <f t="shared" si="26"/>
        <v>0</v>
      </c>
      <c r="AF53" s="106">
        <f t="shared" si="27"/>
        <v>0</v>
      </c>
      <c r="AG53" s="106">
        <f t="shared" si="28"/>
        <v>0</v>
      </c>
      <c r="AH53" s="6">
        <f t="shared" si="29"/>
        <v>0</v>
      </c>
      <c r="AI53" s="1">
        <f t="shared" si="30"/>
        <v>0</v>
      </c>
    </row>
    <row r="54" spans="1:35">
      <c r="A54" s="26">
        <v>5.2000000000000006E-4</v>
      </c>
      <c r="B54" s="5">
        <f t="shared" si="31"/>
        <v>5.2000000000000006E-4</v>
      </c>
      <c r="C54" s="94"/>
      <c r="D54" s="94"/>
      <c r="E54" s="94" t="s">
        <v>112</v>
      </c>
      <c r="F54" s="25">
        <f t="shared" si="20"/>
        <v>0</v>
      </c>
      <c r="G54" s="25">
        <f t="shared" si="21"/>
        <v>0</v>
      </c>
      <c r="H54" s="7">
        <f t="shared" si="32"/>
        <v>0</v>
      </c>
      <c r="I54" s="7">
        <f t="shared" si="33"/>
        <v>0</v>
      </c>
      <c r="J54" s="7">
        <f t="shared" si="34"/>
        <v>0</v>
      </c>
      <c r="K54" s="7">
        <f t="shared" si="35"/>
        <v>0</v>
      </c>
      <c r="L54" s="7">
        <f t="shared" si="36"/>
        <v>0</v>
      </c>
      <c r="M54" s="7">
        <f t="shared" si="37"/>
        <v>0</v>
      </c>
      <c r="N54" s="7">
        <f t="shared" si="38"/>
        <v>0</v>
      </c>
      <c r="O54" s="7">
        <f t="shared" si="39"/>
        <v>0</v>
      </c>
      <c r="P54" s="7">
        <f t="shared" si="40"/>
        <v>0</v>
      </c>
      <c r="Q54" s="7">
        <f t="shared" si="41"/>
        <v>0</v>
      </c>
      <c r="R54" s="7">
        <f t="shared" si="42"/>
        <v>0</v>
      </c>
      <c r="S54" s="7">
        <f t="shared" si="43"/>
        <v>0</v>
      </c>
      <c r="T54" s="7">
        <f t="shared" si="44"/>
        <v>0</v>
      </c>
      <c r="U54" s="7">
        <f t="shared" si="45"/>
        <v>0</v>
      </c>
      <c r="V54" s="7">
        <f t="shared" si="46"/>
        <v>0</v>
      </c>
      <c r="W54" s="91">
        <f t="shared" si="47"/>
        <v>0</v>
      </c>
      <c r="X54" s="91">
        <f t="shared" si="48"/>
        <v>0</v>
      </c>
      <c r="Y54" s="91">
        <f t="shared" si="49"/>
        <v>0</v>
      </c>
      <c r="Z54" s="91">
        <f t="shared" si="50"/>
        <v>0</v>
      </c>
      <c r="AA54" s="102">
        <f t="shared" si="22"/>
        <v>0</v>
      </c>
      <c r="AB54" s="102">
        <f t="shared" si="23"/>
        <v>0</v>
      </c>
      <c r="AC54" s="102">
        <f t="shared" si="24"/>
        <v>0</v>
      </c>
      <c r="AD54" s="106">
        <f t="shared" si="25"/>
        <v>0</v>
      </c>
      <c r="AE54" s="106">
        <f t="shared" si="26"/>
        <v>0</v>
      </c>
      <c r="AF54" s="106">
        <f t="shared" si="27"/>
        <v>0</v>
      </c>
      <c r="AG54" s="106">
        <f t="shared" si="28"/>
        <v>0</v>
      </c>
      <c r="AH54" s="6">
        <f t="shared" si="29"/>
        <v>0</v>
      </c>
      <c r="AI54" s="1">
        <f t="shared" si="30"/>
        <v>0</v>
      </c>
    </row>
    <row r="55" spans="1:35">
      <c r="A55" s="26">
        <v>5.3000000000000009E-4</v>
      </c>
      <c r="B55" s="5">
        <f t="shared" si="31"/>
        <v>5.3000000000000009E-4</v>
      </c>
      <c r="C55" s="94"/>
      <c r="D55" s="94"/>
      <c r="E55" s="94" t="s">
        <v>112</v>
      </c>
      <c r="F55" s="25">
        <f t="shared" si="20"/>
        <v>0</v>
      </c>
      <c r="G55" s="25">
        <f t="shared" si="21"/>
        <v>0</v>
      </c>
      <c r="H55" s="7">
        <f t="shared" si="32"/>
        <v>0</v>
      </c>
      <c r="I55" s="7">
        <f t="shared" si="33"/>
        <v>0</v>
      </c>
      <c r="J55" s="7">
        <f t="shared" si="34"/>
        <v>0</v>
      </c>
      <c r="K55" s="7">
        <f t="shared" si="35"/>
        <v>0</v>
      </c>
      <c r="L55" s="7">
        <f t="shared" si="36"/>
        <v>0</v>
      </c>
      <c r="M55" s="7">
        <f t="shared" si="37"/>
        <v>0</v>
      </c>
      <c r="N55" s="7">
        <f t="shared" si="38"/>
        <v>0</v>
      </c>
      <c r="O55" s="7">
        <f t="shared" si="39"/>
        <v>0</v>
      </c>
      <c r="P55" s="7">
        <f t="shared" si="40"/>
        <v>0</v>
      </c>
      <c r="Q55" s="7">
        <f t="shared" si="41"/>
        <v>0</v>
      </c>
      <c r="R55" s="7">
        <f t="shared" si="42"/>
        <v>0</v>
      </c>
      <c r="S55" s="7">
        <f t="shared" si="43"/>
        <v>0</v>
      </c>
      <c r="T55" s="7">
        <f t="shared" si="44"/>
        <v>0</v>
      </c>
      <c r="U55" s="7">
        <f t="shared" si="45"/>
        <v>0</v>
      </c>
      <c r="V55" s="7">
        <f t="shared" si="46"/>
        <v>0</v>
      </c>
      <c r="W55" s="91">
        <f t="shared" si="47"/>
        <v>0</v>
      </c>
      <c r="X55" s="91">
        <f t="shared" si="48"/>
        <v>0</v>
      </c>
      <c r="Y55" s="91">
        <f t="shared" si="49"/>
        <v>0</v>
      </c>
      <c r="Z55" s="91">
        <f t="shared" si="50"/>
        <v>0</v>
      </c>
      <c r="AA55" s="102">
        <f t="shared" si="22"/>
        <v>0</v>
      </c>
      <c r="AB55" s="102">
        <f t="shared" si="23"/>
        <v>0</v>
      </c>
      <c r="AC55" s="102">
        <f t="shared" si="24"/>
        <v>0</v>
      </c>
      <c r="AD55" s="106">
        <f t="shared" si="25"/>
        <v>0</v>
      </c>
      <c r="AE55" s="106">
        <f t="shared" si="26"/>
        <v>0</v>
      </c>
      <c r="AF55" s="106">
        <f t="shared" si="27"/>
        <v>0</v>
      </c>
      <c r="AG55" s="106">
        <f t="shared" si="28"/>
        <v>0</v>
      </c>
      <c r="AH55" s="6">
        <f t="shared" si="29"/>
        <v>0</v>
      </c>
      <c r="AI55" s="1">
        <f t="shared" si="30"/>
        <v>0</v>
      </c>
    </row>
    <row r="56" spans="1:35">
      <c r="A56" s="26">
        <v>5.4000000000000012E-4</v>
      </c>
      <c r="B56" s="5">
        <f t="shared" si="31"/>
        <v>5.4000000000000012E-4</v>
      </c>
      <c r="C56" s="94"/>
      <c r="D56" s="94"/>
      <c r="E56" s="94" t="s">
        <v>112</v>
      </c>
      <c r="F56" s="25">
        <f t="shared" si="20"/>
        <v>0</v>
      </c>
      <c r="G56" s="25">
        <f t="shared" si="21"/>
        <v>0</v>
      </c>
      <c r="H56" s="7">
        <f t="shared" si="32"/>
        <v>0</v>
      </c>
      <c r="I56" s="7">
        <f t="shared" si="33"/>
        <v>0</v>
      </c>
      <c r="J56" s="7">
        <f t="shared" si="34"/>
        <v>0</v>
      </c>
      <c r="K56" s="7">
        <f t="shared" si="35"/>
        <v>0</v>
      </c>
      <c r="L56" s="7">
        <f t="shared" si="36"/>
        <v>0</v>
      </c>
      <c r="M56" s="7">
        <f t="shared" si="37"/>
        <v>0</v>
      </c>
      <c r="N56" s="7">
        <f t="shared" si="38"/>
        <v>0</v>
      </c>
      <c r="O56" s="7">
        <f t="shared" si="39"/>
        <v>0</v>
      </c>
      <c r="P56" s="7">
        <f t="shared" si="40"/>
        <v>0</v>
      </c>
      <c r="Q56" s="7">
        <f t="shared" si="41"/>
        <v>0</v>
      </c>
      <c r="R56" s="7">
        <f t="shared" si="42"/>
        <v>0</v>
      </c>
      <c r="S56" s="7">
        <f t="shared" si="43"/>
        <v>0</v>
      </c>
      <c r="T56" s="7">
        <f t="shared" si="44"/>
        <v>0</v>
      </c>
      <c r="U56" s="7">
        <f t="shared" si="45"/>
        <v>0</v>
      </c>
      <c r="V56" s="7">
        <f t="shared" si="46"/>
        <v>0</v>
      </c>
      <c r="W56" s="91">
        <f t="shared" si="47"/>
        <v>0</v>
      </c>
      <c r="X56" s="91">
        <f t="shared" si="48"/>
        <v>0</v>
      </c>
      <c r="Y56" s="91">
        <f t="shared" si="49"/>
        <v>0</v>
      </c>
      <c r="Z56" s="91">
        <f t="shared" si="50"/>
        <v>0</v>
      </c>
      <c r="AA56" s="102">
        <f t="shared" si="22"/>
        <v>0</v>
      </c>
      <c r="AB56" s="102">
        <f t="shared" si="23"/>
        <v>0</v>
      </c>
      <c r="AC56" s="102">
        <f t="shared" si="24"/>
        <v>0</v>
      </c>
      <c r="AD56" s="106">
        <f t="shared" si="25"/>
        <v>0</v>
      </c>
      <c r="AE56" s="106">
        <f t="shared" si="26"/>
        <v>0</v>
      </c>
      <c r="AF56" s="106">
        <f t="shared" si="27"/>
        <v>0</v>
      </c>
      <c r="AG56" s="106">
        <f t="shared" si="28"/>
        <v>0</v>
      </c>
      <c r="AH56" s="6">
        <f t="shared" si="29"/>
        <v>0</v>
      </c>
      <c r="AI56" s="1">
        <f t="shared" si="30"/>
        <v>0</v>
      </c>
    </row>
    <row r="57" spans="1:35">
      <c r="A57" s="26">
        <v>5.5000000000000003E-4</v>
      </c>
      <c r="B57" s="5">
        <f t="shared" si="31"/>
        <v>5.5000000000000003E-4</v>
      </c>
      <c r="C57" s="94"/>
      <c r="D57" s="94"/>
      <c r="E57" s="94" t="s">
        <v>112</v>
      </c>
      <c r="F57" s="25">
        <f t="shared" si="20"/>
        <v>0</v>
      </c>
      <c r="G57" s="25">
        <f t="shared" si="21"/>
        <v>0</v>
      </c>
      <c r="H57" s="7">
        <f t="shared" si="32"/>
        <v>0</v>
      </c>
      <c r="I57" s="7">
        <f t="shared" si="33"/>
        <v>0</v>
      </c>
      <c r="J57" s="7">
        <f t="shared" si="34"/>
        <v>0</v>
      </c>
      <c r="K57" s="7">
        <f t="shared" si="35"/>
        <v>0</v>
      </c>
      <c r="L57" s="7">
        <f t="shared" si="36"/>
        <v>0</v>
      </c>
      <c r="M57" s="7">
        <f t="shared" si="37"/>
        <v>0</v>
      </c>
      <c r="N57" s="7">
        <f t="shared" si="38"/>
        <v>0</v>
      </c>
      <c r="O57" s="7">
        <f t="shared" si="39"/>
        <v>0</v>
      </c>
      <c r="P57" s="7">
        <f t="shared" si="40"/>
        <v>0</v>
      </c>
      <c r="Q57" s="7">
        <f t="shared" si="41"/>
        <v>0</v>
      </c>
      <c r="R57" s="7">
        <f t="shared" si="42"/>
        <v>0</v>
      </c>
      <c r="S57" s="7">
        <f t="shared" si="43"/>
        <v>0</v>
      </c>
      <c r="T57" s="7">
        <f t="shared" si="44"/>
        <v>0</v>
      </c>
      <c r="U57" s="7">
        <f t="shared" si="45"/>
        <v>0</v>
      </c>
      <c r="V57" s="7">
        <f t="shared" si="46"/>
        <v>0</v>
      </c>
      <c r="W57" s="91">
        <f t="shared" si="47"/>
        <v>0</v>
      </c>
      <c r="X57" s="91">
        <f t="shared" si="48"/>
        <v>0</v>
      </c>
      <c r="Y57" s="91">
        <f t="shared" si="49"/>
        <v>0</v>
      </c>
      <c r="Z57" s="91">
        <f t="shared" si="50"/>
        <v>0</v>
      </c>
      <c r="AA57" s="102">
        <f t="shared" si="22"/>
        <v>0</v>
      </c>
      <c r="AB57" s="102">
        <f t="shared" si="23"/>
        <v>0</v>
      </c>
      <c r="AC57" s="102">
        <f t="shared" si="24"/>
        <v>0</v>
      </c>
      <c r="AD57" s="106">
        <f t="shared" si="25"/>
        <v>0</v>
      </c>
      <c r="AE57" s="106">
        <f t="shared" si="26"/>
        <v>0</v>
      </c>
      <c r="AF57" s="106">
        <f t="shared" si="27"/>
        <v>0</v>
      </c>
      <c r="AG57" s="106">
        <f t="shared" si="28"/>
        <v>0</v>
      </c>
      <c r="AH57" s="6">
        <f t="shared" si="29"/>
        <v>0</v>
      </c>
      <c r="AI57" s="1">
        <f t="shared" si="30"/>
        <v>0</v>
      </c>
    </row>
    <row r="58" spans="1:35">
      <c r="A58" s="26">
        <v>5.6000000000000006E-4</v>
      </c>
      <c r="B58" s="5">
        <f t="shared" si="31"/>
        <v>5.6000000000000006E-4</v>
      </c>
      <c r="C58" s="94"/>
      <c r="D58" s="94"/>
      <c r="E58" s="94" t="s">
        <v>112</v>
      </c>
      <c r="F58" s="25">
        <f t="shared" si="20"/>
        <v>0</v>
      </c>
      <c r="G58" s="25">
        <f t="shared" si="21"/>
        <v>0</v>
      </c>
      <c r="H58" s="7">
        <f t="shared" si="32"/>
        <v>0</v>
      </c>
      <c r="I58" s="7">
        <f t="shared" si="33"/>
        <v>0</v>
      </c>
      <c r="J58" s="7">
        <f t="shared" si="34"/>
        <v>0</v>
      </c>
      <c r="K58" s="7">
        <f t="shared" si="35"/>
        <v>0</v>
      </c>
      <c r="L58" s="7">
        <f t="shared" si="36"/>
        <v>0</v>
      </c>
      <c r="M58" s="7">
        <f t="shared" si="37"/>
        <v>0</v>
      </c>
      <c r="N58" s="7">
        <f t="shared" si="38"/>
        <v>0</v>
      </c>
      <c r="O58" s="7">
        <f t="shared" si="39"/>
        <v>0</v>
      </c>
      <c r="P58" s="7">
        <f t="shared" si="40"/>
        <v>0</v>
      </c>
      <c r="Q58" s="7">
        <f t="shared" si="41"/>
        <v>0</v>
      </c>
      <c r="R58" s="7">
        <f t="shared" si="42"/>
        <v>0</v>
      </c>
      <c r="S58" s="7">
        <f t="shared" si="43"/>
        <v>0</v>
      </c>
      <c r="T58" s="7">
        <f t="shared" si="44"/>
        <v>0</v>
      </c>
      <c r="U58" s="7">
        <f t="shared" si="45"/>
        <v>0</v>
      </c>
      <c r="V58" s="7">
        <f t="shared" si="46"/>
        <v>0</v>
      </c>
      <c r="W58" s="91">
        <f t="shared" si="47"/>
        <v>0</v>
      </c>
      <c r="X58" s="91">
        <f t="shared" si="48"/>
        <v>0</v>
      </c>
      <c r="Y58" s="91">
        <f t="shared" si="49"/>
        <v>0</v>
      </c>
      <c r="Z58" s="91">
        <f t="shared" si="50"/>
        <v>0</v>
      </c>
      <c r="AA58" s="102">
        <f t="shared" si="22"/>
        <v>0</v>
      </c>
      <c r="AB58" s="102">
        <f t="shared" si="23"/>
        <v>0</v>
      </c>
      <c r="AC58" s="102">
        <f t="shared" si="24"/>
        <v>0</v>
      </c>
      <c r="AD58" s="106">
        <f t="shared" si="25"/>
        <v>0</v>
      </c>
      <c r="AE58" s="106">
        <f t="shared" si="26"/>
        <v>0</v>
      </c>
      <c r="AF58" s="106">
        <f t="shared" si="27"/>
        <v>0</v>
      </c>
      <c r="AG58" s="106">
        <f t="shared" si="28"/>
        <v>0</v>
      </c>
      <c r="AH58" s="6">
        <f t="shared" si="29"/>
        <v>0</v>
      </c>
      <c r="AI58" s="1">
        <f t="shared" si="30"/>
        <v>0</v>
      </c>
    </row>
    <row r="59" spans="1:35">
      <c r="A59" s="26">
        <v>5.7000000000000009E-4</v>
      </c>
      <c r="B59" s="5">
        <f t="shared" si="31"/>
        <v>5.7000000000000009E-4</v>
      </c>
      <c r="C59" s="94"/>
      <c r="D59" s="94"/>
      <c r="E59" s="94" t="s">
        <v>112</v>
      </c>
      <c r="F59" s="25">
        <f t="shared" si="20"/>
        <v>0</v>
      </c>
      <c r="G59" s="25">
        <f t="shared" si="21"/>
        <v>0</v>
      </c>
      <c r="H59" s="7">
        <f t="shared" si="32"/>
        <v>0</v>
      </c>
      <c r="I59" s="7">
        <f t="shared" si="33"/>
        <v>0</v>
      </c>
      <c r="J59" s="7">
        <f t="shared" si="34"/>
        <v>0</v>
      </c>
      <c r="K59" s="7">
        <f t="shared" si="35"/>
        <v>0</v>
      </c>
      <c r="L59" s="7">
        <f t="shared" si="36"/>
        <v>0</v>
      </c>
      <c r="M59" s="7">
        <f t="shared" si="37"/>
        <v>0</v>
      </c>
      <c r="N59" s="7">
        <f t="shared" si="38"/>
        <v>0</v>
      </c>
      <c r="O59" s="7">
        <f t="shared" si="39"/>
        <v>0</v>
      </c>
      <c r="P59" s="7">
        <f t="shared" si="40"/>
        <v>0</v>
      </c>
      <c r="Q59" s="7">
        <f t="shared" si="41"/>
        <v>0</v>
      </c>
      <c r="R59" s="7">
        <f t="shared" si="42"/>
        <v>0</v>
      </c>
      <c r="S59" s="7">
        <f t="shared" si="43"/>
        <v>0</v>
      </c>
      <c r="T59" s="7">
        <f t="shared" si="44"/>
        <v>0</v>
      </c>
      <c r="U59" s="7">
        <f t="shared" si="45"/>
        <v>0</v>
      </c>
      <c r="V59" s="7">
        <f t="shared" si="46"/>
        <v>0</v>
      </c>
      <c r="W59" s="91">
        <f t="shared" si="47"/>
        <v>0</v>
      </c>
      <c r="X59" s="91">
        <f t="shared" si="48"/>
        <v>0</v>
      </c>
      <c r="Y59" s="91">
        <f t="shared" si="49"/>
        <v>0</v>
      </c>
      <c r="Z59" s="91">
        <f t="shared" si="50"/>
        <v>0</v>
      </c>
      <c r="AA59" s="102">
        <f t="shared" si="22"/>
        <v>0</v>
      </c>
      <c r="AB59" s="102">
        <f t="shared" si="23"/>
        <v>0</v>
      </c>
      <c r="AC59" s="102">
        <f t="shared" si="24"/>
        <v>0</v>
      </c>
      <c r="AD59" s="106">
        <f t="shared" si="25"/>
        <v>0</v>
      </c>
      <c r="AE59" s="106">
        <f t="shared" si="26"/>
        <v>0</v>
      </c>
      <c r="AF59" s="106">
        <f t="shared" si="27"/>
        <v>0</v>
      </c>
      <c r="AG59" s="106">
        <f t="shared" si="28"/>
        <v>0</v>
      </c>
      <c r="AH59" s="6">
        <f t="shared" si="29"/>
        <v>0</v>
      </c>
      <c r="AI59" s="1">
        <f t="shared" si="30"/>
        <v>0</v>
      </c>
    </row>
    <row r="60" spans="1:35">
      <c r="A60" s="26">
        <v>5.8000000000000011E-4</v>
      </c>
      <c r="B60" s="5">
        <f t="shared" si="31"/>
        <v>5.8000000000000011E-4</v>
      </c>
      <c r="C60" s="94"/>
      <c r="D60" s="94"/>
      <c r="E60" s="94" t="s">
        <v>112</v>
      </c>
      <c r="F60" s="25">
        <f t="shared" si="20"/>
        <v>0</v>
      </c>
      <c r="G60" s="25">
        <f t="shared" si="21"/>
        <v>0</v>
      </c>
      <c r="H60" s="7">
        <f t="shared" si="32"/>
        <v>0</v>
      </c>
      <c r="I60" s="7">
        <f t="shared" si="33"/>
        <v>0</v>
      </c>
      <c r="J60" s="7">
        <f t="shared" si="34"/>
        <v>0</v>
      </c>
      <c r="K60" s="7">
        <f t="shared" si="35"/>
        <v>0</v>
      </c>
      <c r="L60" s="7">
        <f t="shared" si="36"/>
        <v>0</v>
      </c>
      <c r="M60" s="7">
        <f t="shared" si="37"/>
        <v>0</v>
      </c>
      <c r="N60" s="7">
        <f t="shared" si="38"/>
        <v>0</v>
      </c>
      <c r="O60" s="7">
        <f t="shared" si="39"/>
        <v>0</v>
      </c>
      <c r="P60" s="7">
        <f t="shared" si="40"/>
        <v>0</v>
      </c>
      <c r="Q60" s="7">
        <f t="shared" si="41"/>
        <v>0</v>
      </c>
      <c r="R60" s="7">
        <f t="shared" si="42"/>
        <v>0</v>
      </c>
      <c r="S60" s="7">
        <f t="shared" si="43"/>
        <v>0</v>
      </c>
      <c r="T60" s="7">
        <f t="shared" si="44"/>
        <v>0</v>
      </c>
      <c r="U60" s="7">
        <f t="shared" si="45"/>
        <v>0</v>
      </c>
      <c r="V60" s="7">
        <f t="shared" si="46"/>
        <v>0</v>
      </c>
      <c r="W60" s="91">
        <f t="shared" si="47"/>
        <v>0</v>
      </c>
      <c r="X60" s="91">
        <f t="shared" si="48"/>
        <v>0</v>
      </c>
      <c r="Y60" s="91">
        <f t="shared" si="49"/>
        <v>0</v>
      </c>
      <c r="Z60" s="91">
        <f t="shared" si="50"/>
        <v>0</v>
      </c>
      <c r="AA60" s="102">
        <f t="shared" si="22"/>
        <v>0</v>
      </c>
      <c r="AB60" s="102">
        <f t="shared" si="23"/>
        <v>0</v>
      </c>
      <c r="AC60" s="102">
        <f t="shared" si="24"/>
        <v>0</v>
      </c>
      <c r="AD60" s="106">
        <f t="shared" si="25"/>
        <v>0</v>
      </c>
      <c r="AE60" s="106">
        <f t="shared" si="26"/>
        <v>0</v>
      </c>
      <c r="AF60" s="106">
        <f t="shared" si="27"/>
        <v>0</v>
      </c>
      <c r="AG60" s="106">
        <f t="shared" si="28"/>
        <v>0</v>
      </c>
      <c r="AH60" s="6">
        <f t="shared" si="29"/>
        <v>0</v>
      </c>
      <c r="AI60" s="1">
        <f t="shared" si="30"/>
        <v>0</v>
      </c>
    </row>
    <row r="61" spans="1:35">
      <c r="A61" s="26">
        <v>5.9000000000000003E-4</v>
      </c>
      <c r="B61" s="5">
        <f t="shared" si="31"/>
        <v>5.9000000000000003E-4</v>
      </c>
      <c r="C61" s="94"/>
      <c r="D61" s="94"/>
      <c r="E61" s="94" t="s">
        <v>112</v>
      </c>
      <c r="F61" s="25">
        <f t="shared" si="20"/>
        <v>0</v>
      </c>
      <c r="G61" s="25">
        <f t="shared" si="21"/>
        <v>0</v>
      </c>
      <c r="H61" s="7">
        <f t="shared" si="32"/>
        <v>0</v>
      </c>
      <c r="I61" s="7">
        <f t="shared" si="33"/>
        <v>0</v>
      </c>
      <c r="J61" s="7">
        <f t="shared" si="34"/>
        <v>0</v>
      </c>
      <c r="K61" s="7">
        <f t="shared" si="35"/>
        <v>0</v>
      </c>
      <c r="L61" s="7">
        <f t="shared" si="36"/>
        <v>0</v>
      </c>
      <c r="M61" s="7">
        <f t="shared" si="37"/>
        <v>0</v>
      </c>
      <c r="N61" s="7">
        <f t="shared" si="38"/>
        <v>0</v>
      </c>
      <c r="O61" s="7">
        <f t="shared" si="39"/>
        <v>0</v>
      </c>
      <c r="P61" s="7">
        <f t="shared" si="40"/>
        <v>0</v>
      </c>
      <c r="Q61" s="7">
        <f t="shared" si="41"/>
        <v>0</v>
      </c>
      <c r="R61" s="7">
        <f t="shared" si="42"/>
        <v>0</v>
      </c>
      <c r="S61" s="7">
        <f t="shared" si="43"/>
        <v>0</v>
      </c>
      <c r="T61" s="7">
        <f t="shared" si="44"/>
        <v>0</v>
      </c>
      <c r="U61" s="7">
        <f t="shared" si="45"/>
        <v>0</v>
      </c>
      <c r="V61" s="7">
        <f t="shared" si="46"/>
        <v>0</v>
      </c>
      <c r="W61" s="91">
        <f t="shared" si="47"/>
        <v>0</v>
      </c>
      <c r="X61" s="91">
        <f t="shared" si="48"/>
        <v>0</v>
      </c>
      <c r="Y61" s="91">
        <f t="shared" si="49"/>
        <v>0</v>
      </c>
      <c r="Z61" s="91">
        <f t="shared" si="50"/>
        <v>0</v>
      </c>
      <c r="AA61" s="102">
        <f t="shared" si="22"/>
        <v>0</v>
      </c>
      <c r="AB61" s="102">
        <f t="shared" si="23"/>
        <v>0</v>
      </c>
      <c r="AC61" s="102">
        <f t="shared" si="24"/>
        <v>0</v>
      </c>
      <c r="AD61" s="106">
        <f t="shared" si="25"/>
        <v>0</v>
      </c>
      <c r="AE61" s="106">
        <f t="shared" si="26"/>
        <v>0</v>
      </c>
      <c r="AF61" s="106">
        <f t="shared" si="27"/>
        <v>0</v>
      </c>
      <c r="AG61" s="106">
        <f t="shared" si="28"/>
        <v>0</v>
      </c>
      <c r="AH61" s="6">
        <f t="shared" si="29"/>
        <v>0</v>
      </c>
      <c r="AI61" s="1">
        <f t="shared" si="30"/>
        <v>0</v>
      </c>
    </row>
    <row r="62" spans="1:35">
      <c r="A62" s="26">
        <v>6.0000000000000006E-4</v>
      </c>
      <c r="B62" s="5">
        <f t="shared" si="31"/>
        <v>6.0000000000000006E-4</v>
      </c>
      <c r="C62" s="94"/>
      <c r="D62" s="94"/>
      <c r="E62" s="94" t="s">
        <v>112</v>
      </c>
      <c r="F62" s="25">
        <f t="shared" si="20"/>
        <v>0</v>
      </c>
      <c r="G62" s="25">
        <f t="shared" si="21"/>
        <v>0</v>
      </c>
      <c r="H62" s="7">
        <f t="shared" si="32"/>
        <v>0</v>
      </c>
      <c r="I62" s="7">
        <f t="shared" si="33"/>
        <v>0</v>
      </c>
      <c r="J62" s="7">
        <f t="shared" si="34"/>
        <v>0</v>
      </c>
      <c r="K62" s="7">
        <f t="shared" si="35"/>
        <v>0</v>
      </c>
      <c r="L62" s="7">
        <f t="shared" si="36"/>
        <v>0</v>
      </c>
      <c r="M62" s="7">
        <f t="shared" si="37"/>
        <v>0</v>
      </c>
      <c r="N62" s="7">
        <f t="shared" si="38"/>
        <v>0</v>
      </c>
      <c r="O62" s="7">
        <f t="shared" si="39"/>
        <v>0</v>
      </c>
      <c r="P62" s="7">
        <f t="shared" si="40"/>
        <v>0</v>
      </c>
      <c r="Q62" s="7">
        <f t="shared" si="41"/>
        <v>0</v>
      </c>
      <c r="R62" s="7">
        <f t="shared" si="42"/>
        <v>0</v>
      </c>
      <c r="S62" s="7">
        <f t="shared" si="43"/>
        <v>0</v>
      </c>
      <c r="T62" s="7">
        <f t="shared" si="44"/>
        <v>0</v>
      </c>
      <c r="U62" s="7">
        <f t="shared" si="45"/>
        <v>0</v>
      </c>
      <c r="V62" s="7">
        <f t="shared" si="46"/>
        <v>0</v>
      </c>
      <c r="W62" s="91">
        <f t="shared" si="47"/>
        <v>0</v>
      </c>
      <c r="X62" s="91">
        <f t="shared" si="48"/>
        <v>0</v>
      </c>
      <c r="Y62" s="91">
        <f t="shared" si="49"/>
        <v>0</v>
      </c>
      <c r="Z62" s="91">
        <f t="shared" si="50"/>
        <v>0</v>
      </c>
      <c r="AA62" s="102">
        <f t="shared" si="22"/>
        <v>0</v>
      </c>
      <c r="AB62" s="102">
        <f t="shared" si="23"/>
        <v>0</v>
      </c>
      <c r="AC62" s="102">
        <f t="shared" si="24"/>
        <v>0</v>
      </c>
      <c r="AD62" s="106">
        <f t="shared" si="25"/>
        <v>0</v>
      </c>
      <c r="AE62" s="106">
        <f t="shared" si="26"/>
        <v>0</v>
      </c>
      <c r="AF62" s="106">
        <f t="shared" si="27"/>
        <v>0</v>
      </c>
      <c r="AG62" s="106">
        <f t="shared" si="28"/>
        <v>0</v>
      </c>
      <c r="AH62" s="6">
        <f t="shared" si="29"/>
        <v>0</v>
      </c>
      <c r="AI62" s="1">
        <f t="shared" si="30"/>
        <v>0</v>
      </c>
    </row>
    <row r="63" spans="1:35">
      <c r="A63" s="26">
        <v>6.1000000000000008E-4</v>
      </c>
      <c r="B63" s="5">
        <f t="shared" si="31"/>
        <v>6.1000000000000008E-4</v>
      </c>
      <c r="C63" s="94"/>
      <c r="D63" s="94"/>
      <c r="E63" s="94" t="s">
        <v>112</v>
      </c>
      <c r="F63" s="25">
        <f t="shared" si="20"/>
        <v>0</v>
      </c>
      <c r="G63" s="25">
        <f t="shared" si="21"/>
        <v>0</v>
      </c>
      <c r="H63" s="7">
        <f t="shared" si="32"/>
        <v>0</v>
      </c>
      <c r="I63" s="7">
        <f t="shared" si="33"/>
        <v>0</v>
      </c>
      <c r="J63" s="7">
        <f t="shared" si="34"/>
        <v>0</v>
      </c>
      <c r="K63" s="7">
        <f t="shared" si="35"/>
        <v>0</v>
      </c>
      <c r="L63" s="7">
        <f t="shared" si="36"/>
        <v>0</v>
      </c>
      <c r="M63" s="7">
        <f t="shared" si="37"/>
        <v>0</v>
      </c>
      <c r="N63" s="7">
        <f t="shared" si="38"/>
        <v>0</v>
      </c>
      <c r="O63" s="7">
        <f t="shared" si="39"/>
        <v>0</v>
      </c>
      <c r="P63" s="7">
        <f t="shared" si="40"/>
        <v>0</v>
      </c>
      <c r="Q63" s="7">
        <f t="shared" si="41"/>
        <v>0</v>
      </c>
      <c r="R63" s="7">
        <f t="shared" si="42"/>
        <v>0</v>
      </c>
      <c r="S63" s="7">
        <f t="shared" si="43"/>
        <v>0</v>
      </c>
      <c r="T63" s="7">
        <f t="shared" si="44"/>
        <v>0</v>
      </c>
      <c r="U63" s="7">
        <f t="shared" si="45"/>
        <v>0</v>
      </c>
      <c r="V63" s="7">
        <f t="shared" si="46"/>
        <v>0</v>
      </c>
      <c r="W63" s="91">
        <f t="shared" si="47"/>
        <v>0</v>
      </c>
      <c r="X63" s="91">
        <f t="shared" si="48"/>
        <v>0</v>
      </c>
      <c r="Y63" s="91">
        <f t="shared" si="49"/>
        <v>0</v>
      </c>
      <c r="Z63" s="91">
        <f t="shared" si="50"/>
        <v>0</v>
      </c>
      <c r="AA63" s="102">
        <f t="shared" si="22"/>
        <v>0</v>
      </c>
      <c r="AB63" s="102">
        <f t="shared" si="23"/>
        <v>0</v>
      </c>
      <c r="AC63" s="102">
        <f t="shared" si="24"/>
        <v>0</v>
      </c>
      <c r="AD63" s="106">
        <f t="shared" si="25"/>
        <v>0</v>
      </c>
      <c r="AE63" s="106">
        <f t="shared" si="26"/>
        <v>0</v>
      </c>
      <c r="AF63" s="106">
        <f t="shared" si="27"/>
        <v>0</v>
      </c>
      <c r="AG63" s="106">
        <f t="shared" si="28"/>
        <v>0</v>
      </c>
      <c r="AH63" s="6">
        <f t="shared" si="29"/>
        <v>0</v>
      </c>
      <c r="AI63" s="1">
        <f t="shared" si="30"/>
        <v>0</v>
      </c>
    </row>
    <row r="64" spans="1:35">
      <c r="A64" s="26">
        <v>6.2000000000000011E-4</v>
      </c>
      <c r="B64" s="5">
        <f t="shared" si="31"/>
        <v>6.2000000000000011E-4</v>
      </c>
      <c r="C64" s="94"/>
      <c r="D64" s="94"/>
      <c r="E64" s="94" t="s">
        <v>112</v>
      </c>
      <c r="F64" s="25">
        <f t="shared" si="20"/>
        <v>0</v>
      </c>
      <c r="G64" s="25">
        <f t="shared" si="21"/>
        <v>0</v>
      </c>
      <c r="H64" s="7">
        <f t="shared" si="32"/>
        <v>0</v>
      </c>
      <c r="I64" s="7">
        <f t="shared" si="33"/>
        <v>0</v>
      </c>
      <c r="J64" s="7">
        <f t="shared" si="34"/>
        <v>0</v>
      </c>
      <c r="K64" s="7">
        <f t="shared" si="35"/>
        <v>0</v>
      </c>
      <c r="L64" s="7">
        <f t="shared" si="36"/>
        <v>0</v>
      </c>
      <c r="M64" s="7">
        <f t="shared" si="37"/>
        <v>0</v>
      </c>
      <c r="N64" s="7">
        <f t="shared" si="38"/>
        <v>0</v>
      </c>
      <c r="O64" s="7">
        <f t="shared" si="39"/>
        <v>0</v>
      </c>
      <c r="P64" s="7">
        <f t="shared" si="40"/>
        <v>0</v>
      </c>
      <c r="Q64" s="7">
        <f t="shared" si="41"/>
        <v>0</v>
      </c>
      <c r="R64" s="7">
        <f t="shared" si="42"/>
        <v>0</v>
      </c>
      <c r="S64" s="7">
        <f t="shared" si="43"/>
        <v>0</v>
      </c>
      <c r="T64" s="7">
        <f t="shared" si="44"/>
        <v>0</v>
      </c>
      <c r="U64" s="7">
        <f t="shared" si="45"/>
        <v>0</v>
      </c>
      <c r="V64" s="7">
        <f t="shared" si="46"/>
        <v>0</v>
      </c>
      <c r="W64" s="91">
        <f t="shared" si="47"/>
        <v>0</v>
      </c>
      <c r="X64" s="91">
        <f t="shared" si="48"/>
        <v>0</v>
      </c>
      <c r="Y64" s="91">
        <f t="shared" si="49"/>
        <v>0</v>
      </c>
      <c r="Z64" s="91">
        <f t="shared" si="50"/>
        <v>0</v>
      </c>
      <c r="AA64" s="102">
        <f t="shared" si="22"/>
        <v>0</v>
      </c>
      <c r="AB64" s="102">
        <f t="shared" si="23"/>
        <v>0</v>
      </c>
      <c r="AC64" s="102">
        <f t="shared" si="24"/>
        <v>0</v>
      </c>
      <c r="AD64" s="106">
        <f t="shared" si="25"/>
        <v>0</v>
      </c>
      <c r="AE64" s="106">
        <f t="shared" si="26"/>
        <v>0</v>
      </c>
      <c r="AF64" s="106">
        <f t="shared" si="27"/>
        <v>0</v>
      </c>
      <c r="AG64" s="106">
        <f t="shared" si="28"/>
        <v>0</v>
      </c>
      <c r="AH64" s="6">
        <f t="shared" si="29"/>
        <v>0</v>
      </c>
      <c r="AI64" s="1">
        <f t="shared" si="30"/>
        <v>0</v>
      </c>
    </row>
    <row r="65" spans="1:35">
      <c r="A65" s="26">
        <v>6.3000000000000003E-4</v>
      </c>
      <c r="B65" s="5">
        <f t="shared" si="31"/>
        <v>6.3000000000000003E-4</v>
      </c>
      <c r="C65" s="94"/>
      <c r="D65" s="94"/>
      <c r="E65" s="94" t="s">
        <v>112</v>
      </c>
      <c r="F65" s="25">
        <f t="shared" si="20"/>
        <v>0</v>
      </c>
      <c r="G65" s="25">
        <f t="shared" si="21"/>
        <v>0</v>
      </c>
      <c r="H65" s="7">
        <f t="shared" si="32"/>
        <v>0</v>
      </c>
      <c r="I65" s="7">
        <f t="shared" si="33"/>
        <v>0</v>
      </c>
      <c r="J65" s="7">
        <f t="shared" si="34"/>
        <v>0</v>
      </c>
      <c r="K65" s="7">
        <f t="shared" si="35"/>
        <v>0</v>
      </c>
      <c r="L65" s="7">
        <f t="shared" si="36"/>
        <v>0</v>
      </c>
      <c r="M65" s="7">
        <f t="shared" si="37"/>
        <v>0</v>
      </c>
      <c r="N65" s="7">
        <f t="shared" si="38"/>
        <v>0</v>
      </c>
      <c r="O65" s="7">
        <f t="shared" si="39"/>
        <v>0</v>
      </c>
      <c r="P65" s="7">
        <f t="shared" si="40"/>
        <v>0</v>
      </c>
      <c r="Q65" s="7">
        <f t="shared" si="41"/>
        <v>0</v>
      </c>
      <c r="R65" s="7">
        <f t="shared" si="42"/>
        <v>0</v>
      </c>
      <c r="S65" s="7">
        <f t="shared" si="43"/>
        <v>0</v>
      </c>
      <c r="T65" s="7">
        <f t="shared" si="44"/>
        <v>0</v>
      </c>
      <c r="U65" s="7">
        <f t="shared" si="45"/>
        <v>0</v>
      </c>
      <c r="V65" s="7">
        <f t="shared" si="46"/>
        <v>0</v>
      </c>
      <c r="W65" s="91">
        <f t="shared" si="47"/>
        <v>0</v>
      </c>
      <c r="X65" s="91">
        <f t="shared" si="48"/>
        <v>0</v>
      </c>
      <c r="Y65" s="91">
        <f t="shared" si="49"/>
        <v>0</v>
      </c>
      <c r="Z65" s="91">
        <f t="shared" si="50"/>
        <v>0</v>
      </c>
      <c r="AA65" s="102">
        <f t="shared" si="22"/>
        <v>0</v>
      </c>
      <c r="AB65" s="102">
        <f t="shared" si="23"/>
        <v>0</v>
      </c>
      <c r="AC65" s="102">
        <f t="shared" si="24"/>
        <v>0</v>
      </c>
      <c r="AD65" s="106">
        <f t="shared" si="25"/>
        <v>0</v>
      </c>
      <c r="AE65" s="106">
        <f t="shared" si="26"/>
        <v>0</v>
      </c>
      <c r="AF65" s="106">
        <f t="shared" si="27"/>
        <v>0</v>
      </c>
      <c r="AG65" s="106">
        <f t="shared" si="28"/>
        <v>0</v>
      </c>
      <c r="AH65" s="6">
        <f t="shared" si="29"/>
        <v>0</v>
      </c>
      <c r="AI65" s="1">
        <f t="shared" si="30"/>
        <v>0</v>
      </c>
    </row>
    <row r="66" spans="1:35">
      <c r="A66" s="26">
        <v>6.4000000000000005E-4</v>
      </c>
      <c r="B66" s="5">
        <f t="shared" si="31"/>
        <v>6.4000000000000005E-4</v>
      </c>
      <c r="C66" s="94"/>
      <c r="D66" s="94"/>
      <c r="E66" s="94" t="s">
        <v>112</v>
      </c>
      <c r="F66" s="25">
        <f t="shared" si="20"/>
        <v>0</v>
      </c>
      <c r="G66" s="25">
        <f t="shared" si="21"/>
        <v>0</v>
      </c>
      <c r="H66" s="7">
        <f t="shared" si="32"/>
        <v>0</v>
      </c>
      <c r="I66" s="7">
        <f t="shared" si="33"/>
        <v>0</v>
      </c>
      <c r="J66" s="7">
        <f t="shared" si="34"/>
        <v>0</v>
      </c>
      <c r="K66" s="7">
        <f t="shared" si="35"/>
        <v>0</v>
      </c>
      <c r="L66" s="7">
        <f t="shared" si="36"/>
        <v>0</v>
      </c>
      <c r="M66" s="7">
        <f t="shared" si="37"/>
        <v>0</v>
      </c>
      <c r="N66" s="7">
        <f t="shared" si="38"/>
        <v>0</v>
      </c>
      <c r="O66" s="7">
        <f t="shared" si="39"/>
        <v>0</v>
      </c>
      <c r="P66" s="7">
        <f t="shared" si="40"/>
        <v>0</v>
      </c>
      <c r="Q66" s="7">
        <f t="shared" si="41"/>
        <v>0</v>
      </c>
      <c r="R66" s="7">
        <f t="shared" si="42"/>
        <v>0</v>
      </c>
      <c r="S66" s="7">
        <f t="shared" si="43"/>
        <v>0</v>
      </c>
      <c r="T66" s="7">
        <f t="shared" si="44"/>
        <v>0</v>
      </c>
      <c r="U66" s="7">
        <f t="shared" si="45"/>
        <v>0</v>
      </c>
      <c r="V66" s="7">
        <f t="shared" si="46"/>
        <v>0</v>
      </c>
      <c r="W66" s="91">
        <f t="shared" si="47"/>
        <v>0</v>
      </c>
      <c r="X66" s="91">
        <f t="shared" si="48"/>
        <v>0</v>
      </c>
      <c r="Y66" s="91">
        <f t="shared" si="49"/>
        <v>0</v>
      </c>
      <c r="Z66" s="91">
        <f t="shared" si="50"/>
        <v>0</v>
      </c>
      <c r="AA66" s="102">
        <f t="shared" si="22"/>
        <v>0</v>
      </c>
      <c r="AB66" s="102">
        <f t="shared" si="23"/>
        <v>0</v>
      </c>
      <c r="AC66" s="102">
        <f t="shared" si="24"/>
        <v>0</v>
      </c>
      <c r="AD66" s="106">
        <f t="shared" si="25"/>
        <v>0</v>
      </c>
      <c r="AE66" s="106">
        <f t="shared" si="26"/>
        <v>0</v>
      </c>
      <c r="AF66" s="106">
        <f t="shared" si="27"/>
        <v>0</v>
      </c>
      <c r="AG66" s="106">
        <f t="shared" si="28"/>
        <v>0</v>
      </c>
      <c r="AH66" s="6">
        <f t="shared" si="29"/>
        <v>0</v>
      </c>
      <c r="AI66" s="1">
        <f t="shared" si="30"/>
        <v>0</v>
      </c>
    </row>
    <row r="67" spans="1:35">
      <c r="A67" s="26">
        <v>6.5000000000000008E-4</v>
      </c>
      <c r="B67" s="5">
        <f t="shared" ref="B67:B98" si="51">AI67+A67</f>
        <v>6.5000000000000008E-4</v>
      </c>
      <c r="C67" s="94"/>
      <c r="D67" s="94"/>
      <c r="E67" s="94" t="s">
        <v>112</v>
      </c>
      <c r="F67" s="25">
        <f t="shared" si="20"/>
        <v>0</v>
      </c>
      <c r="G67" s="25">
        <f t="shared" si="21"/>
        <v>0</v>
      </c>
      <c r="H67" s="7">
        <f t="shared" ref="H67:H102" si="52">IF(ISERROR(VLOOKUP($C67,_tri1,5,FALSE)),0,(VLOOKUP($C67,_tri1,5,FALSE)))</f>
        <v>0</v>
      </c>
      <c r="I67" s="7">
        <f t="shared" ref="I67:I102" si="53">IF(ISERROR(VLOOKUP($C67,_tri2,5,FALSE)),0,(VLOOKUP($C67,_tri2,5,FALSE)))</f>
        <v>0</v>
      </c>
      <c r="J67" s="7">
        <f t="shared" ref="J67:J102" si="54">IF(ISERROR(VLOOKUP($C67,_tri3,5,FALSE)),0,(VLOOKUP($C67,_tri3,5,FALSE)))</f>
        <v>0</v>
      </c>
      <c r="K67" s="7">
        <f t="shared" ref="K67:K102" si="55">IF(ISERROR(VLOOKUP($C67,_tri4,5,FALSE)),0,(VLOOKUP($C67,_tri4,5,FALSE)))</f>
        <v>0</v>
      </c>
      <c r="L67" s="7">
        <f t="shared" ref="L67:L102" si="56">IF(ISERROR(VLOOKUP($C67,_tri5,5,FALSE)),0,(VLOOKUP($C67,_tri5,5,FALSE)))</f>
        <v>0</v>
      </c>
      <c r="M67" s="7">
        <f t="shared" ref="M67:M102" si="57">IF(ISERROR(VLOOKUP($C67,_tri6,5,FALSE)),0,(VLOOKUP($C67,_tri6,5,FALSE)))</f>
        <v>0</v>
      </c>
      <c r="N67" s="7">
        <f t="shared" ref="N67:N102" si="58">IF(ISERROR(VLOOKUP($C67,_tri7,5,FALSE)),0,(VLOOKUP($C67,_tri7,5,FALSE)))</f>
        <v>0</v>
      </c>
      <c r="O67" s="7">
        <f t="shared" ref="O67:O102" si="59">IF(ISERROR(VLOOKUP($C67,_tri8,5,FALSE)),0,(VLOOKUP($C67,_tri8,5,FALSE)))</f>
        <v>0</v>
      </c>
      <c r="P67" s="7">
        <f t="shared" ref="P67:P102" si="60">IF(ISERROR(VLOOKUP($C67,_tri9,5,FALSE)),0,(VLOOKUP($C67,_tri9,5,FALSE)))</f>
        <v>0</v>
      </c>
      <c r="Q67" s="7">
        <f t="shared" ref="Q67:Q102" si="61">IF(ISERROR(VLOOKUP($C67,_tri10,5,FALSE)),0,(VLOOKUP($C67,_tri10,5,FALSE)))</f>
        <v>0</v>
      </c>
      <c r="R67" s="7">
        <f t="shared" ref="R67:R102" si="62">IF(ISERROR(VLOOKUP($C67,_tri11,5,FALSE)),0,(VLOOKUP($C67,_tri11,5,FALSE)))</f>
        <v>0</v>
      </c>
      <c r="S67" s="7">
        <f t="shared" ref="S67:S102" si="63">IF(ISERROR(VLOOKUP($C67,aqua1,5,FALSE)),0,(VLOOKUP($C67,aqua1,5,FALSE)))</f>
        <v>0</v>
      </c>
      <c r="T67" s="7">
        <f t="shared" ref="T67:T102" si="64">IF(ISERROR(VLOOKUP($C67,aqua2,5,FALSE)),0,(VLOOKUP($C67,aqua2,5,FALSE)))</f>
        <v>0</v>
      </c>
      <c r="U67" s="7">
        <f t="shared" ref="U67:U102" si="65">IF(ISERROR(VLOOKUP($C67,aqua3,5,FALSE)),0,(VLOOKUP($C67,aqua3,5,FALSE)))</f>
        <v>0</v>
      </c>
      <c r="V67" s="7">
        <f t="shared" ref="V67:V102" si="66">IF(ISERROR(VLOOKUP($C67,aqua4,5,FALSE)),0,(VLOOKUP($C67,aqua4,5,FALSE)))</f>
        <v>0</v>
      </c>
      <c r="W67" s="91">
        <f t="shared" ref="W67:W102" si="67">IF(ISERROR(VLOOKUP($C67,_dua1,5,FALSE)),0,(VLOOKUP($C67,_dua1,5,FALSE)))</f>
        <v>0</v>
      </c>
      <c r="X67" s="91">
        <f t="shared" ref="X67:X102" si="68">IF(ISERROR(VLOOKUP($C67,_dua2,5,FALSE)),0,(VLOOKUP($C67,_dua2,5,FALSE)))</f>
        <v>0</v>
      </c>
      <c r="Y67" s="91">
        <f t="shared" ref="Y67:Y102" si="69">IF(ISERROR(VLOOKUP($C67,_dua3,5,FALSE)),0,(VLOOKUP($C67,_dua3,5,FALSE)))</f>
        <v>0</v>
      </c>
      <c r="Z67" s="91">
        <f t="shared" ref="Z67:Z102" si="70">IF(ISERROR(VLOOKUP($C67,_dua4,5,FALSE)),0,(VLOOKUP($C67,_dua4,5,FALSE)))</f>
        <v>0</v>
      </c>
      <c r="AA67" s="102">
        <f t="shared" si="22"/>
        <v>0</v>
      </c>
      <c r="AB67" s="102">
        <f t="shared" si="23"/>
        <v>0</v>
      </c>
      <c r="AC67" s="102">
        <f t="shared" si="24"/>
        <v>0</v>
      </c>
      <c r="AD67" s="106">
        <f t="shared" si="25"/>
        <v>0</v>
      </c>
      <c r="AE67" s="106">
        <f t="shared" si="26"/>
        <v>0</v>
      </c>
      <c r="AF67" s="106">
        <f t="shared" si="27"/>
        <v>0</v>
      </c>
      <c r="AG67" s="106">
        <f t="shared" si="28"/>
        <v>0</v>
      </c>
      <c r="AH67" s="6">
        <f t="shared" si="29"/>
        <v>0</v>
      </c>
      <c r="AI67" s="1">
        <f t="shared" si="30"/>
        <v>0</v>
      </c>
    </row>
    <row r="68" spans="1:35">
      <c r="A68" s="26">
        <v>6.600000000000001E-4</v>
      </c>
      <c r="B68" s="5">
        <f t="shared" si="51"/>
        <v>6.600000000000001E-4</v>
      </c>
      <c r="C68" s="94"/>
      <c r="D68" s="94"/>
      <c r="E68" s="94" t="s">
        <v>112</v>
      </c>
      <c r="F68" s="25">
        <f t="shared" si="20"/>
        <v>0</v>
      </c>
      <c r="G68" s="25">
        <f t="shared" si="21"/>
        <v>0</v>
      </c>
      <c r="H68" s="7">
        <f t="shared" si="52"/>
        <v>0</v>
      </c>
      <c r="I68" s="7">
        <f t="shared" si="53"/>
        <v>0</v>
      </c>
      <c r="J68" s="7">
        <f t="shared" si="54"/>
        <v>0</v>
      </c>
      <c r="K68" s="7">
        <f t="shared" si="55"/>
        <v>0</v>
      </c>
      <c r="L68" s="7">
        <f t="shared" si="56"/>
        <v>0</v>
      </c>
      <c r="M68" s="7">
        <f t="shared" si="57"/>
        <v>0</v>
      </c>
      <c r="N68" s="7">
        <f t="shared" si="58"/>
        <v>0</v>
      </c>
      <c r="O68" s="7">
        <f t="shared" si="59"/>
        <v>0</v>
      </c>
      <c r="P68" s="7">
        <f t="shared" si="60"/>
        <v>0</v>
      </c>
      <c r="Q68" s="7">
        <f t="shared" si="61"/>
        <v>0</v>
      </c>
      <c r="R68" s="7">
        <f t="shared" si="62"/>
        <v>0</v>
      </c>
      <c r="S68" s="7">
        <f t="shared" si="63"/>
        <v>0</v>
      </c>
      <c r="T68" s="7">
        <f t="shared" si="64"/>
        <v>0</v>
      </c>
      <c r="U68" s="7">
        <f t="shared" si="65"/>
        <v>0</v>
      </c>
      <c r="V68" s="7">
        <f t="shared" si="66"/>
        <v>0</v>
      </c>
      <c r="W68" s="91">
        <f t="shared" si="67"/>
        <v>0</v>
      </c>
      <c r="X68" s="91">
        <f t="shared" si="68"/>
        <v>0</v>
      </c>
      <c r="Y68" s="91">
        <f t="shared" si="69"/>
        <v>0</v>
      </c>
      <c r="Z68" s="91">
        <f t="shared" si="70"/>
        <v>0</v>
      </c>
      <c r="AA68" s="102">
        <f t="shared" si="22"/>
        <v>0</v>
      </c>
      <c r="AB68" s="102">
        <f t="shared" si="23"/>
        <v>0</v>
      </c>
      <c r="AC68" s="102">
        <f t="shared" si="24"/>
        <v>0</v>
      </c>
      <c r="AD68" s="106">
        <f t="shared" si="25"/>
        <v>0</v>
      </c>
      <c r="AE68" s="106">
        <f t="shared" si="26"/>
        <v>0</v>
      </c>
      <c r="AF68" s="106">
        <f t="shared" si="27"/>
        <v>0</v>
      </c>
      <c r="AG68" s="106">
        <f t="shared" si="28"/>
        <v>0</v>
      </c>
      <c r="AH68" s="6">
        <f t="shared" si="29"/>
        <v>0</v>
      </c>
      <c r="AI68" s="1">
        <f t="shared" si="30"/>
        <v>0</v>
      </c>
    </row>
    <row r="69" spans="1:35">
      <c r="A69" s="26">
        <v>6.7000000000000013E-4</v>
      </c>
      <c r="B69" s="5">
        <f t="shared" si="51"/>
        <v>6.7000000000000013E-4</v>
      </c>
      <c r="C69" s="94"/>
      <c r="D69" s="94"/>
      <c r="E69" s="94" t="s">
        <v>112</v>
      </c>
      <c r="F69" s="25">
        <f t="shared" si="20"/>
        <v>0</v>
      </c>
      <c r="G69" s="25">
        <f t="shared" si="21"/>
        <v>0</v>
      </c>
      <c r="H69" s="7">
        <f t="shared" si="52"/>
        <v>0</v>
      </c>
      <c r="I69" s="7">
        <f t="shared" si="53"/>
        <v>0</v>
      </c>
      <c r="J69" s="7">
        <f t="shared" si="54"/>
        <v>0</v>
      </c>
      <c r="K69" s="7">
        <f t="shared" si="55"/>
        <v>0</v>
      </c>
      <c r="L69" s="7">
        <f t="shared" si="56"/>
        <v>0</v>
      </c>
      <c r="M69" s="7">
        <f t="shared" si="57"/>
        <v>0</v>
      </c>
      <c r="N69" s="7">
        <f t="shared" si="58"/>
        <v>0</v>
      </c>
      <c r="O69" s="7">
        <f t="shared" si="59"/>
        <v>0</v>
      </c>
      <c r="P69" s="7">
        <f t="shared" si="60"/>
        <v>0</v>
      </c>
      <c r="Q69" s="7">
        <f t="shared" si="61"/>
        <v>0</v>
      </c>
      <c r="R69" s="7">
        <f t="shared" si="62"/>
        <v>0</v>
      </c>
      <c r="S69" s="7">
        <f t="shared" si="63"/>
        <v>0</v>
      </c>
      <c r="T69" s="7">
        <f t="shared" si="64"/>
        <v>0</v>
      </c>
      <c r="U69" s="7">
        <f t="shared" si="65"/>
        <v>0</v>
      </c>
      <c r="V69" s="7">
        <f t="shared" si="66"/>
        <v>0</v>
      </c>
      <c r="W69" s="91">
        <f t="shared" si="67"/>
        <v>0</v>
      </c>
      <c r="X69" s="91">
        <f t="shared" si="68"/>
        <v>0</v>
      </c>
      <c r="Y69" s="91">
        <f t="shared" si="69"/>
        <v>0</v>
      </c>
      <c r="Z69" s="91">
        <f t="shared" si="70"/>
        <v>0</v>
      </c>
      <c r="AA69" s="102">
        <f t="shared" si="22"/>
        <v>0</v>
      </c>
      <c r="AB69" s="102">
        <f t="shared" si="23"/>
        <v>0</v>
      </c>
      <c r="AC69" s="102">
        <f t="shared" si="24"/>
        <v>0</v>
      </c>
      <c r="AD69" s="106">
        <f t="shared" si="25"/>
        <v>0</v>
      </c>
      <c r="AE69" s="106">
        <f t="shared" si="26"/>
        <v>0</v>
      </c>
      <c r="AF69" s="106">
        <f t="shared" si="27"/>
        <v>0</v>
      </c>
      <c r="AG69" s="106">
        <f t="shared" si="28"/>
        <v>0</v>
      </c>
      <c r="AH69" s="6">
        <f t="shared" si="29"/>
        <v>0</v>
      </c>
      <c r="AI69" s="1">
        <f t="shared" si="30"/>
        <v>0</v>
      </c>
    </row>
    <row r="70" spans="1:35">
      <c r="A70" s="26">
        <v>6.8000000000000005E-4</v>
      </c>
      <c r="B70" s="5">
        <f t="shared" si="51"/>
        <v>6.8000000000000005E-4</v>
      </c>
      <c r="C70" s="94"/>
      <c r="D70" s="94"/>
      <c r="E70" s="94" t="s">
        <v>112</v>
      </c>
      <c r="F70" s="25">
        <f t="shared" si="20"/>
        <v>0</v>
      </c>
      <c r="G70" s="25">
        <f t="shared" si="21"/>
        <v>0</v>
      </c>
      <c r="H70" s="7">
        <f t="shared" si="52"/>
        <v>0</v>
      </c>
      <c r="I70" s="7">
        <f t="shared" si="53"/>
        <v>0</v>
      </c>
      <c r="J70" s="7">
        <f t="shared" si="54"/>
        <v>0</v>
      </c>
      <c r="K70" s="7">
        <f t="shared" si="55"/>
        <v>0</v>
      </c>
      <c r="L70" s="7">
        <f t="shared" si="56"/>
        <v>0</v>
      </c>
      <c r="M70" s="7">
        <f t="shared" si="57"/>
        <v>0</v>
      </c>
      <c r="N70" s="7">
        <f t="shared" si="58"/>
        <v>0</v>
      </c>
      <c r="O70" s="7">
        <f t="shared" si="59"/>
        <v>0</v>
      </c>
      <c r="P70" s="7">
        <f t="shared" si="60"/>
        <v>0</v>
      </c>
      <c r="Q70" s="7">
        <f t="shared" si="61"/>
        <v>0</v>
      </c>
      <c r="R70" s="7">
        <f t="shared" si="62"/>
        <v>0</v>
      </c>
      <c r="S70" s="7">
        <f t="shared" si="63"/>
        <v>0</v>
      </c>
      <c r="T70" s="7">
        <f t="shared" si="64"/>
        <v>0</v>
      </c>
      <c r="U70" s="7">
        <f t="shared" si="65"/>
        <v>0</v>
      </c>
      <c r="V70" s="7">
        <f t="shared" si="66"/>
        <v>0</v>
      </c>
      <c r="W70" s="91">
        <f t="shared" si="67"/>
        <v>0</v>
      </c>
      <c r="X70" s="91">
        <f t="shared" si="68"/>
        <v>0</v>
      </c>
      <c r="Y70" s="91">
        <f t="shared" si="69"/>
        <v>0</v>
      </c>
      <c r="Z70" s="91">
        <f t="shared" si="70"/>
        <v>0</v>
      </c>
      <c r="AA70" s="102">
        <f t="shared" si="22"/>
        <v>0</v>
      </c>
      <c r="AB70" s="102">
        <f t="shared" si="23"/>
        <v>0</v>
      </c>
      <c r="AC70" s="102">
        <f t="shared" si="24"/>
        <v>0</v>
      </c>
      <c r="AD70" s="106">
        <f t="shared" si="25"/>
        <v>0</v>
      </c>
      <c r="AE70" s="106">
        <f t="shared" si="26"/>
        <v>0</v>
      </c>
      <c r="AF70" s="106">
        <f t="shared" si="27"/>
        <v>0</v>
      </c>
      <c r="AG70" s="106">
        <f t="shared" si="28"/>
        <v>0</v>
      </c>
      <c r="AH70" s="6">
        <f t="shared" si="29"/>
        <v>0</v>
      </c>
      <c r="AI70" s="1">
        <f t="shared" si="30"/>
        <v>0</v>
      </c>
    </row>
    <row r="71" spans="1:35">
      <c r="A71" s="26">
        <v>6.9000000000000008E-4</v>
      </c>
      <c r="B71" s="5">
        <f t="shared" si="51"/>
        <v>6.9000000000000008E-4</v>
      </c>
      <c r="C71" s="94"/>
      <c r="D71" s="94"/>
      <c r="E71" s="94" t="s">
        <v>112</v>
      </c>
      <c r="F71" s="25">
        <f t="shared" ref="F71:F102" si="71">COUNTIF(H71:Z71,"&gt;1")</f>
        <v>0</v>
      </c>
      <c r="G71" s="25">
        <f t="shared" ref="G71:G102" si="72">COUNTIF(AD71:AH71,"&gt;1")</f>
        <v>0</v>
      </c>
      <c r="H71" s="7">
        <f t="shared" si="52"/>
        <v>0</v>
      </c>
      <c r="I71" s="7">
        <f t="shared" si="53"/>
        <v>0</v>
      </c>
      <c r="J71" s="7">
        <f t="shared" si="54"/>
        <v>0</v>
      </c>
      <c r="K71" s="7">
        <f t="shared" si="55"/>
        <v>0</v>
      </c>
      <c r="L71" s="7">
        <f t="shared" si="56"/>
        <v>0</v>
      </c>
      <c r="M71" s="7">
        <f t="shared" si="57"/>
        <v>0</v>
      </c>
      <c r="N71" s="7">
        <f t="shared" si="58"/>
        <v>0</v>
      </c>
      <c r="O71" s="7">
        <f t="shared" si="59"/>
        <v>0</v>
      </c>
      <c r="P71" s="7">
        <f t="shared" si="60"/>
        <v>0</v>
      </c>
      <c r="Q71" s="7">
        <f t="shared" si="61"/>
        <v>0</v>
      </c>
      <c r="R71" s="7">
        <f t="shared" si="62"/>
        <v>0</v>
      </c>
      <c r="S71" s="7">
        <f t="shared" si="63"/>
        <v>0</v>
      </c>
      <c r="T71" s="7">
        <f t="shared" si="64"/>
        <v>0</v>
      </c>
      <c r="U71" s="7">
        <f t="shared" si="65"/>
        <v>0</v>
      </c>
      <c r="V71" s="7">
        <f t="shared" si="66"/>
        <v>0</v>
      </c>
      <c r="W71" s="91">
        <f t="shared" si="67"/>
        <v>0</v>
      </c>
      <c r="X71" s="91">
        <f t="shared" si="68"/>
        <v>0</v>
      </c>
      <c r="Y71" s="91">
        <f t="shared" si="69"/>
        <v>0</v>
      </c>
      <c r="Z71" s="91">
        <f t="shared" si="70"/>
        <v>0</v>
      </c>
      <c r="AA71" s="102">
        <f t="shared" ref="AA71:AA102" si="73">LARGE(H71:R71,5)</f>
        <v>0</v>
      </c>
      <c r="AB71" s="102">
        <f t="shared" ref="AB71:AB102" si="74">LARGE(S71:V71,1)</f>
        <v>0</v>
      </c>
      <c r="AC71" s="102">
        <f t="shared" ref="AC71:AC102" si="75">LARGE(W71:Z71,1)</f>
        <v>0</v>
      </c>
      <c r="AD71" s="106">
        <f t="shared" ref="AD71:AD102" si="76">LARGE(H71:R71,1)</f>
        <v>0</v>
      </c>
      <c r="AE71" s="106">
        <f t="shared" ref="AE71:AE102" si="77">LARGE(H71:R71,2)</f>
        <v>0</v>
      </c>
      <c r="AF71" s="106">
        <f t="shared" ref="AF71:AF102" si="78">LARGE(H71:R71,3)</f>
        <v>0</v>
      </c>
      <c r="AG71" s="106">
        <f t="shared" ref="AG71:AG102" si="79">LARGE(H71:R71,4)</f>
        <v>0</v>
      </c>
      <c r="AH71" s="6">
        <f t="shared" ref="AH71:AH102" si="80">LARGE(AA71:AC71,1)</f>
        <v>0</v>
      </c>
      <c r="AI71" s="1">
        <f t="shared" ref="AI71:AI102" si="81">SUM(AD71:AG71)+AH71</f>
        <v>0</v>
      </c>
    </row>
    <row r="72" spans="1:35">
      <c r="A72" s="26">
        <v>7.000000000000001E-4</v>
      </c>
      <c r="B72" s="5">
        <f t="shared" si="51"/>
        <v>7.000000000000001E-4</v>
      </c>
      <c r="C72" s="94"/>
      <c r="D72" s="94"/>
      <c r="E72" s="94" t="s">
        <v>112</v>
      </c>
      <c r="F72" s="25">
        <f t="shared" si="71"/>
        <v>0</v>
      </c>
      <c r="G72" s="25">
        <f t="shared" si="72"/>
        <v>0</v>
      </c>
      <c r="H72" s="7">
        <f t="shared" si="52"/>
        <v>0</v>
      </c>
      <c r="I72" s="7">
        <f t="shared" si="53"/>
        <v>0</v>
      </c>
      <c r="J72" s="7">
        <f t="shared" si="54"/>
        <v>0</v>
      </c>
      <c r="K72" s="7">
        <f t="shared" si="55"/>
        <v>0</v>
      </c>
      <c r="L72" s="7">
        <f t="shared" si="56"/>
        <v>0</v>
      </c>
      <c r="M72" s="7">
        <f t="shared" si="57"/>
        <v>0</v>
      </c>
      <c r="N72" s="7">
        <f t="shared" si="58"/>
        <v>0</v>
      </c>
      <c r="O72" s="7">
        <f t="shared" si="59"/>
        <v>0</v>
      </c>
      <c r="P72" s="7">
        <f t="shared" si="60"/>
        <v>0</v>
      </c>
      <c r="Q72" s="7">
        <f t="shared" si="61"/>
        <v>0</v>
      </c>
      <c r="R72" s="7">
        <f t="shared" si="62"/>
        <v>0</v>
      </c>
      <c r="S72" s="7">
        <f t="shared" si="63"/>
        <v>0</v>
      </c>
      <c r="T72" s="7">
        <f t="shared" si="64"/>
        <v>0</v>
      </c>
      <c r="U72" s="7">
        <f t="shared" si="65"/>
        <v>0</v>
      </c>
      <c r="V72" s="7">
        <f t="shared" si="66"/>
        <v>0</v>
      </c>
      <c r="W72" s="91">
        <f t="shared" si="67"/>
        <v>0</v>
      </c>
      <c r="X72" s="91">
        <f t="shared" si="68"/>
        <v>0</v>
      </c>
      <c r="Y72" s="91">
        <f t="shared" si="69"/>
        <v>0</v>
      </c>
      <c r="Z72" s="91">
        <f t="shared" si="70"/>
        <v>0</v>
      </c>
      <c r="AA72" s="102">
        <f t="shared" si="73"/>
        <v>0</v>
      </c>
      <c r="AB72" s="102">
        <f t="shared" si="74"/>
        <v>0</v>
      </c>
      <c r="AC72" s="102">
        <f t="shared" si="75"/>
        <v>0</v>
      </c>
      <c r="AD72" s="106">
        <f t="shared" si="76"/>
        <v>0</v>
      </c>
      <c r="AE72" s="106">
        <f t="shared" si="77"/>
        <v>0</v>
      </c>
      <c r="AF72" s="106">
        <f t="shared" si="78"/>
        <v>0</v>
      </c>
      <c r="AG72" s="106">
        <f t="shared" si="79"/>
        <v>0</v>
      </c>
      <c r="AH72" s="6">
        <f t="shared" si="80"/>
        <v>0</v>
      </c>
      <c r="AI72" s="1">
        <f t="shared" si="81"/>
        <v>0</v>
      </c>
    </row>
    <row r="73" spans="1:35">
      <c r="A73" s="26">
        <v>7.1000000000000013E-4</v>
      </c>
      <c r="B73" s="5">
        <f t="shared" si="51"/>
        <v>7.1000000000000013E-4</v>
      </c>
      <c r="C73" s="94"/>
      <c r="D73" s="94"/>
      <c r="E73" s="94" t="s">
        <v>112</v>
      </c>
      <c r="F73" s="25">
        <f t="shared" si="71"/>
        <v>0</v>
      </c>
      <c r="G73" s="25">
        <f t="shared" si="72"/>
        <v>0</v>
      </c>
      <c r="H73" s="7">
        <f t="shared" si="52"/>
        <v>0</v>
      </c>
      <c r="I73" s="7">
        <f t="shared" si="53"/>
        <v>0</v>
      </c>
      <c r="J73" s="7">
        <f t="shared" si="54"/>
        <v>0</v>
      </c>
      <c r="K73" s="7">
        <f t="shared" si="55"/>
        <v>0</v>
      </c>
      <c r="L73" s="7">
        <f t="shared" si="56"/>
        <v>0</v>
      </c>
      <c r="M73" s="7">
        <f t="shared" si="57"/>
        <v>0</v>
      </c>
      <c r="N73" s="7">
        <f t="shared" si="58"/>
        <v>0</v>
      </c>
      <c r="O73" s="7">
        <f t="shared" si="59"/>
        <v>0</v>
      </c>
      <c r="P73" s="7">
        <f t="shared" si="60"/>
        <v>0</v>
      </c>
      <c r="Q73" s="7">
        <f t="shared" si="61"/>
        <v>0</v>
      </c>
      <c r="R73" s="7">
        <f t="shared" si="62"/>
        <v>0</v>
      </c>
      <c r="S73" s="7">
        <f t="shared" si="63"/>
        <v>0</v>
      </c>
      <c r="T73" s="7">
        <f t="shared" si="64"/>
        <v>0</v>
      </c>
      <c r="U73" s="7">
        <f t="shared" si="65"/>
        <v>0</v>
      </c>
      <c r="V73" s="7">
        <f t="shared" si="66"/>
        <v>0</v>
      </c>
      <c r="W73" s="91">
        <f t="shared" si="67"/>
        <v>0</v>
      </c>
      <c r="X73" s="91">
        <f t="shared" si="68"/>
        <v>0</v>
      </c>
      <c r="Y73" s="91">
        <f t="shared" si="69"/>
        <v>0</v>
      </c>
      <c r="Z73" s="91">
        <f t="shared" si="70"/>
        <v>0</v>
      </c>
      <c r="AA73" s="102">
        <f t="shared" si="73"/>
        <v>0</v>
      </c>
      <c r="AB73" s="102">
        <f t="shared" si="74"/>
        <v>0</v>
      </c>
      <c r="AC73" s="102">
        <f t="shared" si="75"/>
        <v>0</v>
      </c>
      <c r="AD73" s="106">
        <f t="shared" si="76"/>
        <v>0</v>
      </c>
      <c r="AE73" s="106">
        <f t="shared" si="77"/>
        <v>0</v>
      </c>
      <c r="AF73" s="106">
        <f t="shared" si="78"/>
        <v>0</v>
      </c>
      <c r="AG73" s="106">
        <f t="shared" si="79"/>
        <v>0</v>
      </c>
      <c r="AH73" s="6">
        <f t="shared" si="80"/>
        <v>0</v>
      </c>
      <c r="AI73" s="1">
        <f t="shared" si="81"/>
        <v>0</v>
      </c>
    </row>
    <row r="74" spans="1:35">
      <c r="A74" s="26">
        <v>7.2000000000000005E-4</v>
      </c>
      <c r="B74" s="5">
        <f t="shared" si="51"/>
        <v>7.2000000000000005E-4</v>
      </c>
      <c r="C74" s="94"/>
      <c r="D74" s="94"/>
      <c r="E74" s="94" t="s">
        <v>112</v>
      </c>
      <c r="F74" s="25">
        <f t="shared" si="71"/>
        <v>0</v>
      </c>
      <c r="G74" s="25">
        <f t="shared" si="72"/>
        <v>0</v>
      </c>
      <c r="H74" s="7">
        <f t="shared" si="52"/>
        <v>0</v>
      </c>
      <c r="I74" s="7">
        <f t="shared" si="53"/>
        <v>0</v>
      </c>
      <c r="J74" s="7">
        <f t="shared" si="54"/>
        <v>0</v>
      </c>
      <c r="K74" s="7">
        <f t="shared" si="55"/>
        <v>0</v>
      </c>
      <c r="L74" s="7">
        <f t="shared" si="56"/>
        <v>0</v>
      </c>
      <c r="M74" s="7">
        <f t="shared" si="57"/>
        <v>0</v>
      </c>
      <c r="N74" s="7">
        <f t="shared" si="58"/>
        <v>0</v>
      </c>
      <c r="O74" s="7">
        <f t="shared" si="59"/>
        <v>0</v>
      </c>
      <c r="P74" s="7">
        <f t="shared" si="60"/>
        <v>0</v>
      </c>
      <c r="Q74" s="7">
        <f t="shared" si="61"/>
        <v>0</v>
      </c>
      <c r="R74" s="7">
        <f t="shared" si="62"/>
        <v>0</v>
      </c>
      <c r="S74" s="7">
        <f t="shared" si="63"/>
        <v>0</v>
      </c>
      <c r="T74" s="7">
        <f t="shared" si="64"/>
        <v>0</v>
      </c>
      <c r="U74" s="7">
        <f t="shared" si="65"/>
        <v>0</v>
      </c>
      <c r="V74" s="7">
        <f t="shared" si="66"/>
        <v>0</v>
      </c>
      <c r="W74" s="91">
        <f t="shared" si="67"/>
        <v>0</v>
      </c>
      <c r="X74" s="91">
        <f t="shared" si="68"/>
        <v>0</v>
      </c>
      <c r="Y74" s="91">
        <f t="shared" si="69"/>
        <v>0</v>
      </c>
      <c r="Z74" s="91">
        <f t="shared" si="70"/>
        <v>0</v>
      </c>
      <c r="AA74" s="102">
        <f t="shared" si="73"/>
        <v>0</v>
      </c>
      <c r="AB74" s="102">
        <f t="shared" si="74"/>
        <v>0</v>
      </c>
      <c r="AC74" s="102">
        <f t="shared" si="75"/>
        <v>0</v>
      </c>
      <c r="AD74" s="106">
        <f t="shared" si="76"/>
        <v>0</v>
      </c>
      <c r="AE74" s="106">
        <f t="shared" si="77"/>
        <v>0</v>
      </c>
      <c r="AF74" s="106">
        <f t="shared" si="78"/>
        <v>0</v>
      </c>
      <c r="AG74" s="106">
        <f t="shared" si="79"/>
        <v>0</v>
      </c>
      <c r="AH74" s="6">
        <f t="shared" si="80"/>
        <v>0</v>
      </c>
      <c r="AI74" s="1">
        <f t="shared" si="81"/>
        <v>0</v>
      </c>
    </row>
    <row r="75" spans="1:35">
      <c r="A75" s="26">
        <v>7.3000000000000007E-4</v>
      </c>
      <c r="B75" s="5">
        <f t="shared" si="51"/>
        <v>7.3000000000000007E-4</v>
      </c>
      <c r="C75" s="94"/>
      <c r="D75" s="94"/>
      <c r="E75" s="94" t="s">
        <v>112</v>
      </c>
      <c r="F75" s="25">
        <f t="shared" si="71"/>
        <v>0</v>
      </c>
      <c r="G75" s="25">
        <f t="shared" si="72"/>
        <v>0</v>
      </c>
      <c r="H75" s="7">
        <f t="shared" si="52"/>
        <v>0</v>
      </c>
      <c r="I75" s="7">
        <f t="shared" si="53"/>
        <v>0</v>
      </c>
      <c r="J75" s="7">
        <f t="shared" si="54"/>
        <v>0</v>
      </c>
      <c r="K75" s="7">
        <f t="shared" si="55"/>
        <v>0</v>
      </c>
      <c r="L75" s="7">
        <f t="shared" si="56"/>
        <v>0</v>
      </c>
      <c r="M75" s="7">
        <f t="shared" si="57"/>
        <v>0</v>
      </c>
      <c r="N75" s="7">
        <f t="shared" si="58"/>
        <v>0</v>
      </c>
      <c r="O75" s="7">
        <f t="shared" si="59"/>
        <v>0</v>
      </c>
      <c r="P75" s="7">
        <f t="shared" si="60"/>
        <v>0</v>
      </c>
      <c r="Q75" s="7">
        <f t="shared" si="61"/>
        <v>0</v>
      </c>
      <c r="R75" s="7">
        <f t="shared" si="62"/>
        <v>0</v>
      </c>
      <c r="S75" s="7">
        <f t="shared" si="63"/>
        <v>0</v>
      </c>
      <c r="T75" s="7">
        <f t="shared" si="64"/>
        <v>0</v>
      </c>
      <c r="U75" s="7">
        <f t="shared" si="65"/>
        <v>0</v>
      </c>
      <c r="V75" s="7">
        <f t="shared" si="66"/>
        <v>0</v>
      </c>
      <c r="W75" s="91">
        <f t="shared" si="67"/>
        <v>0</v>
      </c>
      <c r="X75" s="91">
        <f t="shared" si="68"/>
        <v>0</v>
      </c>
      <c r="Y75" s="91">
        <f t="shared" si="69"/>
        <v>0</v>
      </c>
      <c r="Z75" s="91">
        <f t="shared" si="70"/>
        <v>0</v>
      </c>
      <c r="AA75" s="102">
        <f t="shared" si="73"/>
        <v>0</v>
      </c>
      <c r="AB75" s="102">
        <f t="shared" si="74"/>
        <v>0</v>
      </c>
      <c r="AC75" s="102">
        <f t="shared" si="75"/>
        <v>0</v>
      </c>
      <c r="AD75" s="106">
        <f t="shared" si="76"/>
        <v>0</v>
      </c>
      <c r="AE75" s="106">
        <f t="shared" si="77"/>
        <v>0</v>
      </c>
      <c r="AF75" s="106">
        <f t="shared" si="78"/>
        <v>0</v>
      </c>
      <c r="AG75" s="106">
        <f t="shared" si="79"/>
        <v>0</v>
      </c>
      <c r="AH75" s="6">
        <f t="shared" si="80"/>
        <v>0</v>
      </c>
      <c r="AI75" s="1">
        <f t="shared" si="81"/>
        <v>0</v>
      </c>
    </row>
    <row r="76" spans="1:35">
      <c r="A76" s="26">
        <v>7.400000000000001E-4</v>
      </c>
      <c r="B76" s="5">
        <f t="shared" si="51"/>
        <v>7.400000000000001E-4</v>
      </c>
      <c r="C76" s="94"/>
      <c r="D76" s="94"/>
      <c r="E76" s="94" t="s">
        <v>112</v>
      </c>
      <c r="F76" s="25">
        <f t="shared" si="71"/>
        <v>0</v>
      </c>
      <c r="G76" s="25">
        <f t="shared" si="72"/>
        <v>0</v>
      </c>
      <c r="H76" s="7">
        <f t="shared" si="52"/>
        <v>0</v>
      </c>
      <c r="I76" s="7">
        <f t="shared" si="53"/>
        <v>0</v>
      </c>
      <c r="J76" s="7">
        <f t="shared" si="54"/>
        <v>0</v>
      </c>
      <c r="K76" s="7">
        <f t="shared" si="55"/>
        <v>0</v>
      </c>
      <c r="L76" s="7">
        <f t="shared" si="56"/>
        <v>0</v>
      </c>
      <c r="M76" s="7">
        <f t="shared" si="57"/>
        <v>0</v>
      </c>
      <c r="N76" s="7">
        <f t="shared" si="58"/>
        <v>0</v>
      </c>
      <c r="O76" s="7">
        <f t="shared" si="59"/>
        <v>0</v>
      </c>
      <c r="P76" s="7">
        <f t="shared" si="60"/>
        <v>0</v>
      </c>
      <c r="Q76" s="7">
        <f t="shared" si="61"/>
        <v>0</v>
      </c>
      <c r="R76" s="7">
        <f t="shared" si="62"/>
        <v>0</v>
      </c>
      <c r="S76" s="7">
        <f t="shared" si="63"/>
        <v>0</v>
      </c>
      <c r="T76" s="7">
        <f t="shared" si="64"/>
        <v>0</v>
      </c>
      <c r="U76" s="7">
        <f t="shared" si="65"/>
        <v>0</v>
      </c>
      <c r="V76" s="7">
        <f t="shared" si="66"/>
        <v>0</v>
      </c>
      <c r="W76" s="91">
        <f t="shared" si="67"/>
        <v>0</v>
      </c>
      <c r="X76" s="91">
        <f t="shared" si="68"/>
        <v>0</v>
      </c>
      <c r="Y76" s="91">
        <f t="shared" si="69"/>
        <v>0</v>
      </c>
      <c r="Z76" s="91">
        <f t="shared" si="70"/>
        <v>0</v>
      </c>
      <c r="AA76" s="102">
        <f t="shared" si="73"/>
        <v>0</v>
      </c>
      <c r="AB76" s="102">
        <f t="shared" si="74"/>
        <v>0</v>
      </c>
      <c r="AC76" s="102">
        <f t="shared" si="75"/>
        <v>0</v>
      </c>
      <c r="AD76" s="106">
        <f t="shared" si="76"/>
        <v>0</v>
      </c>
      <c r="AE76" s="106">
        <f t="shared" si="77"/>
        <v>0</v>
      </c>
      <c r="AF76" s="106">
        <f t="shared" si="78"/>
        <v>0</v>
      </c>
      <c r="AG76" s="106">
        <f t="shared" si="79"/>
        <v>0</v>
      </c>
      <c r="AH76" s="6">
        <f t="shared" si="80"/>
        <v>0</v>
      </c>
      <c r="AI76" s="1">
        <f t="shared" si="81"/>
        <v>0</v>
      </c>
    </row>
    <row r="77" spans="1:35">
      <c r="A77" s="26">
        <v>7.5000000000000012E-4</v>
      </c>
      <c r="B77" s="5">
        <f t="shared" si="51"/>
        <v>7.5000000000000012E-4</v>
      </c>
      <c r="C77" s="94"/>
      <c r="D77" s="94"/>
      <c r="E77" s="94" t="s">
        <v>112</v>
      </c>
      <c r="F77" s="25">
        <f t="shared" si="71"/>
        <v>0</v>
      </c>
      <c r="G77" s="25">
        <f t="shared" si="72"/>
        <v>0</v>
      </c>
      <c r="H77" s="7">
        <f t="shared" si="52"/>
        <v>0</v>
      </c>
      <c r="I77" s="7">
        <f t="shared" si="53"/>
        <v>0</v>
      </c>
      <c r="J77" s="7">
        <f t="shared" si="54"/>
        <v>0</v>
      </c>
      <c r="K77" s="7">
        <f t="shared" si="55"/>
        <v>0</v>
      </c>
      <c r="L77" s="7">
        <f t="shared" si="56"/>
        <v>0</v>
      </c>
      <c r="M77" s="7">
        <f t="shared" si="57"/>
        <v>0</v>
      </c>
      <c r="N77" s="7">
        <f t="shared" si="58"/>
        <v>0</v>
      </c>
      <c r="O77" s="7">
        <f t="shared" si="59"/>
        <v>0</v>
      </c>
      <c r="P77" s="7">
        <f t="shared" si="60"/>
        <v>0</v>
      </c>
      <c r="Q77" s="7">
        <f t="shared" si="61"/>
        <v>0</v>
      </c>
      <c r="R77" s="7">
        <f t="shared" si="62"/>
        <v>0</v>
      </c>
      <c r="S77" s="7">
        <f t="shared" si="63"/>
        <v>0</v>
      </c>
      <c r="T77" s="7">
        <f t="shared" si="64"/>
        <v>0</v>
      </c>
      <c r="U77" s="7">
        <f t="shared" si="65"/>
        <v>0</v>
      </c>
      <c r="V77" s="7">
        <f t="shared" si="66"/>
        <v>0</v>
      </c>
      <c r="W77" s="91">
        <f t="shared" si="67"/>
        <v>0</v>
      </c>
      <c r="X77" s="91">
        <f t="shared" si="68"/>
        <v>0</v>
      </c>
      <c r="Y77" s="91">
        <f t="shared" si="69"/>
        <v>0</v>
      </c>
      <c r="Z77" s="91">
        <f t="shared" si="70"/>
        <v>0</v>
      </c>
      <c r="AA77" s="102">
        <f t="shared" si="73"/>
        <v>0</v>
      </c>
      <c r="AB77" s="102">
        <f t="shared" si="74"/>
        <v>0</v>
      </c>
      <c r="AC77" s="102">
        <f t="shared" si="75"/>
        <v>0</v>
      </c>
      <c r="AD77" s="106">
        <f t="shared" si="76"/>
        <v>0</v>
      </c>
      <c r="AE77" s="106">
        <f t="shared" si="77"/>
        <v>0</v>
      </c>
      <c r="AF77" s="106">
        <f t="shared" si="78"/>
        <v>0</v>
      </c>
      <c r="AG77" s="106">
        <f t="shared" si="79"/>
        <v>0</v>
      </c>
      <c r="AH77" s="6">
        <f t="shared" si="80"/>
        <v>0</v>
      </c>
      <c r="AI77" s="1">
        <f t="shared" si="81"/>
        <v>0</v>
      </c>
    </row>
    <row r="78" spans="1:35">
      <c r="A78" s="26">
        <v>7.6000000000000004E-4</v>
      </c>
      <c r="B78" s="5">
        <f t="shared" si="51"/>
        <v>7.6000000000000004E-4</v>
      </c>
      <c r="C78" s="94"/>
      <c r="D78" s="94"/>
      <c r="E78" s="94" t="s">
        <v>112</v>
      </c>
      <c r="F78" s="25">
        <f t="shared" si="71"/>
        <v>0</v>
      </c>
      <c r="G78" s="25">
        <f t="shared" si="72"/>
        <v>0</v>
      </c>
      <c r="H78" s="7">
        <f t="shared" si="52"/>
        <v>0</v>
      </c>
      <c r="I78" s="7">
        <f t="shared" si="53"/>
        <v>0</v>
      </c>
      <c r="J78" s="7">
        <f t="shared" si="54"/>
        <v>0</v>
      </c>
      <c r="K78" s="7">
        <f t="shared" si="55"/>
        <v>0</v>
      </c>
      <c r="L78" s="7">
        <f t="shared" si="56"/>
        <v>0</v>
      </c>
      <c r="M78" s="7">
        <f t="shared" si="57"/>
        <v>0</v>
      </c>
      <c r="N78" s="7">
        <f t="shared" si="58"/>
        <v>0</v>
      </c>
      <c r="O78" s="7">
        <f t="shared" si="59"/>
        <v>0</v>
      </c>
      <c r="P78" s="7">
        <f t="shared" si="60"/>
        <v>0</v>
      </c>
      <c r="Q78" s="7">
        <f t="shared" si="61"/>
        <v>0</v>
      </c>
      <c r="R78" s="7">
        <f t="shared" si="62"/>
        <v>0</v>
      </c>
      <c r="S78" s="7">
        <f t="shared" si="63"/>
        <v>0</v>
      </c>
      <c r="T78" s="7">
        <f t="shared" si="64"/>
        <v>0</v>
      </c>
      <c r="U78" s="7">
        <f t="shared" si="65"/>
        <v>0</v>
      </c>
      <c r="V78" s="7">
        <f t="shared" si="66"/>
        <v>0</v>
      </c>
      <c r="W78" s="91">
        <f t="shared" si="67"/>
        <v>0</v>
      </c>
      <c r="X78" s="91">
        <f t="shared" si="68"/>
        <v>0</v>
      </c>
      <c r="Y78" s="91">
        <f t="shared" si="69"/>
        <v>0</v>
      </c>
      <c r="Z78" s="91">
        <f t="shared" si="70"/>
        <v>0</v>
      </c>
      <c r="AA78" s="102">
        <f t="shared" si="73"/>
        <v>0</v>
      </c>
      <c r="AB78" s="102">
        <f t="shared" si="74"/>
        <v>0</v>
      </c>
      <c r="AC78" s="102">
        <f t="shared" si="75"/>
        <v>0</v>
      </c>
      <c r="AD78" s="106">
        <f t="shared" si="76"/>
        <v>0</v>
      </c>
      <c r="AE78" s="106">
        <f t="shared" si="77"/>
        <v>0</v>
      </c>
      <c r="AF78" s="106">
        <f t="shared" si="78"/>
        <v>0</v>
      </c>
      <c r="AG78" s="106">
        <f t="shared" si="79"/>
        <v>0</v>
      </c>
      <c r="AH78" s="6">
        <f t="shared" si="80"/>
        <v>0</v>
      </c>
      <c r="AI78" s="1">
        <f t="shared" si="81"/>
        <v>0</v>
      </c>
    </row>
    <row r="79" spans="1:35">
      <c r="A79" s="26">
        <v>7.7000000000000007E-4</v>
      </c>
      <c r="B79" s="5">
        <f t="shared" si="51"/>
        <v>7.7000000000000007E-4</v>
      </c>
      <c r="C79" s="94"/>
      <c r="D79" s="94"/>
      <c r="E79" s="94" t="s">
        <v>112</v>
      </c>
      <c r="F79" s="25">
        <f t="shared" si="71"/>
        <v>0</v>
      </c>
      <c r="G79" s="25">
        <f t="shared" si="72"/>
        <v>0</v>
      </c>
      <c r="H79" s="7">
        <f t="shared" si="52"/>
        <v>0</v>
      </c>
      <c r="I79" s="7">
        <f t="shared" si="53"/>
        <v>0</v>
      </c>
      <c r="J79" s="7">
        <f t="shared" si="54"/>
        <v>0</v>
      </c>
      <c r="K79" s="7">
        <f t="shared" si="55"/>
        <v>0</v>
      </c>
      <c r="L79" s="7">
        <f t="shared" si="56"/>
        <v>0</v>
      </c>
      <c r="M79" s="7">
        <f t="shared" si="57"/>
        <v>0</v>
      </c>
      <c r="N79" s="7">
        <f t="shared" si="58"/>
        <v>0</v>
      </c>
      <c r="O79" s="7">
        <f t="shared" si="59"/>
        <v>0</v>
      </c>
      <c r="P79" s="7">
        <f t="shared" si="60"/>
        <v>0</v>
      </c>
      <c r="Q79" s="7">
        <f t="shared" si="61"/>
        <v>0</v>
      </c>
      <c r="R79" s="7">
        <f t="shared" si="62"/>
        <v>0</v>
      </c>
      <c r="S79" s="7">
        <f t="shared" si="63"/>
        <v>0</v>
      </c>
      <c r="T79" s="7">
        <f t="shared" si="64"/>
        <v>0</v>
      </c>
      <c r="U79" s="7">
        <f t="shared" si="65"/>
        <v>0</v>
      </c>
      <c r="V79" s="7">
        <f t="shared" si="66"/>
        <v>0</v>
      </c>
      <c r="W79" s="91">
        <f t="shared" si="67"/>
        <v>0</v>
      </c>
      <c r="X79" s="91">
        <f t="shared" si="68"/>
        <v>0</v>
      </c>
      <c r="Y79" s="91">
        <f t="shared" si="69"/>
        <v>0</v>
      </c>
      <c r="Z79" s="91">
        <f t="shared" si="70"/>
        <v>0</v>
      </c>
      <c r="AA79" s="102">
        <f t="shared" si="73"/>
        <v>0</v>
      </c>
      <c r="AB79" s="102">
        <f t="shared" si="74"/>
        <v>0</v>
      </c>
      <c r="AC79" s="102">
        <f t="shared" si="75"/>
        <v>0</v>
      </c>
      <c r="AD79" s="106">
        <f t="shared" si="76"/>
        <v>0</v>
      </c>
      <c r="AE79" s="106">
        <f t="shared" si="77"/>
        <v>0</v>
      </c>
      <c r="AF79" s="106">
        <f t="shared" si="78"/>
        <v>0</v>
      </c>
      <c r="AG79" s="106">
        <f t="shared" si="79"/>
        <v>0</v>
      </c>
      <c r="AH79" s="6">
        <f t="shared" si="80"/>
        <v>0</v>
      </c>
      <c r="AI79" s="1">
        <f t="shared" si="81"/>
        <v>0</v>
      </c>
    </row>
    <row r="80" spans="1:35">
      <c r="A80" s="26">
        <v>7.8000000000000009E-4</v>
      </c>
      <c r="B80" s="5">
        <f t="shared" si="51"/>
        <v>7.8000000000000009E-4</v>
      </c>
      <c r="C80" s="94"/>
      <c r="D80" s="94"/>
      <c r="E80" s="94" t="s">
        <v>112</v>
      </c>
      <c r="F80" s="25">
        <f t="shared" si="71"/>
        <v>0</v>
      </c>
      <c r="G80" s="25">
        <f t="shared" si="72"/>
        <v>0</v>
      </c>
      <c r="H80" s="7">
        <f t="shared" si="52"/>
        <v>0</v>
      </c>
      <c r="I80" s="7">
        <f t="shared" si="53"/>
        <v>0</v>
      </c>
      <c r="J80" s="7">
        <f t="shared" si="54"/>
        <v>0</v>
      </c>
      <c r="K80" s="7">
        <f t="shared" si="55"/>
        <v>0</v>
      </c>
      <c r="L80" s="7">
        <f t="shared" si="56"/>
        <v>0</v>
      </c>
      <c r="M80" s="7">
        <f t="shared" si="57"/>
        <v>0</v>
      </c>
      <c r="N80" s="7">
        <f t="shared" si="58"/>
        <v>0</v>
      </c>
      <c r="O80" s="7">
        <f t="shared" si="59"/>
        <v>0</v>
      </c>
      <c r="P80" s="7">
        <f t="shared" si="60"/>
        <v>0</v>
      </c>
      <c r="Q80" s="7">
        <f t="shared" si="61"/>
        <v>0</v>
      </c>
      <c r="R80" s="7">
        <f t="shared" si="62"/>
        <v>0</v>
      </c>
      <c r="S80" s="7">
        <f t="shared" si="63"/>
        <v>0</v>
      </c>
      <c r="T80" s="7">
        <f t="shared" si="64"/>
        <v>0</v>
      </c>
      <c r="U80" s="7">
        <f t="shared" si="65"/>
        <v>0</v>
      </c>
      <c r="V80" s="7">
        <f t="shared" si="66"/>
        <v>0</v>
      </c>
      <c r="W80" s="91">
        <f t="shared" si="67"/>
        <v>0</v>
      </c>
      <c r="X80" s="91">
        <f t="shared" si="68"/>
        <v>0</v>
      </c>
      <c r="Y80" s="91">
        <f t="shared" si="69"/>
        <v>0</v>
      </c>
      <c r="Z80" s="91">
        <f t="shared" si="70"/>
        <v>0</v>
      </c>
      <c r="AA80" s="102">
        <f t="shared" si="73"/>
        <v>0</v>
      </c>
      <c r="AB80" s="102">
        <f t="shared" si="74"/>
        <v>0</v>
      </c>
      <c r="AC80" s="102">
        <f t="shared" si="75"/>
        <v>0</v>
      </c>
      <c r="AD80" s="106">
        <f t="shared" si="76"/>
        <v>0</v>
      </c>
      <c r="AE80" s="106">
        <f t="shared" si="77"/>
        <v>0</v>
      </c>
      <c r="AF80" s="106">
        <f t="shared" si="78"/>
        <v>0</v>
      </c>
      <c r="AG80" s="106">
        <f t="shared" si="79"/>
        <v>0</v>
      </c>
      <c r="AH80" s="6">
        <f t="shared" si="80"/>
        <v>0</v>
      </c>
      <c r="AI80" s="1">
        <f t="shared" si="81"/>
        <v>0</v>
      </c>
    </row>
    <row r="81" spans="1:35">
      <c r="A81" s="26">
        <v>7.9000000000000012E-4</v>
      </c>
      <c r="B81" s="5">
        <f t="shared" si="51"/>
        <v>7.9000000000000012E-4</v>
      </c>
      <c r="C81" s="94"/>
      <c r="D81" s="94"/>
      <c r="E81" s="94" t="s">
        <v>112</v>
      </c>
      <c r="F81" s="25">
        <f t="shared" si="71"/>
        <v>0</v>
      </c>
      <c r="G81" s="25">
        <f t="shared" si="72"/>
        <v>0</v>
      </c>
      <c r="H81" s="7">
        <f t="shared" si="52"/>
        <v>0</v>
      </c>
      <c r="I81" s="7">
        <f t="shared" si="53"/>
        <v>0</v>
      </c>
      <c r="J81" s="7">
        <f t="shared" si="54"/>
        <v>0</v>
      </c>
      <c r="K81" s="7">
        <f t="shared" si="55"/>
        <v>0</v>
      </c>
      <c r="L81" s="7">
        <f t="shared" si="56"/>
        <v>0</v>
      </c>
      <c r="M81" s="7">
        <f t="shared" si="57"/>
        <v>0</v>
      </c>
      <c r="N81" s="7">
        <f t="shared" si="58"/>
        <v>0</v>
      </c>
      <c r="O81" s="7">
        <f t="shared" si="59"/>
        <v>0</v>
      </c>
      <c r="P81" s="7">
        <f t="shared" si="60"/>
        <v>0</v>
      </c>
      <c r="Q81" s="7">
        <f t="shared" si="61"/>
        <v>0</v>
      </c>
      <c r="R81" s="7">
        <f t="shared" si="62"/>
        <v>0</v>
      </c>
      <c r="S81" s="7">
        <f t="shared" si="63"/>
        <v>0</v>
      </c>
      <c r="T81" s="7">
        <f t="shared" si="64"/>
        <v>0</v>
      </c>
      <c r="U81" s="7">
        <f t="shared" si="65"/>
        <v>0</v>
      </c>
      <c r="V81" s="7">
        <f t="shared" si="66"/>
        <v>0</v>
      </c>
      <c r="W81" s="91">
        <f t="shared" si="67"/>
        <v>0</v>
      </c>
      <c r="X81" s="91">
        <f t="shared" si="68"/>
        <v>0</v>
      </c>
      <c r="Y81" s="91">
        <f t="shared" si="69"/>
        <v>0</v>
      </c>
      <c r="Z81" s="91">
        <f t="shared" si="70"/>
        <v>0</v>
      </c>
      <c r="AA81" s="102">
        <f t="shared" si="73"/>
        <v>0</v>
      </c>
      <c r="AB81" s="102">
        <f t="shared" si="74"/>
        <v>0</v>
      </c>
      <c r="AC81" s="102">
        <f t="shared" si="75"/>
        <v>0</v>
      </c>
      <c r="AD81" s="106">
        <f t="shared" si="76"/>
        <v>0</v>
      </c>
      <c r="AE81" s="106">
        <f t="shared" si="77"/>
        <v>0</v>
      </c>
      <c r="AF81" s="106">
        <f t="shared" si="78"/>
        <v>0</v>
      </c>
      <c r="AG81" s="106">
        <f t="shared" si="79"/>
        <v>0</v>
      </c>
      <c r="AH81" s="6">
        <f t="shared" si="80"/>
        <v>0</v>
      </c>
      <c r="AI81" s="1">
        <f t="shared" si="81"/>
        <v>0</v>
      </c>
    </row>
    <row r="82" spans="1:35">
      <c r="A82" s="26">
        <v>8.0000000000000004E-4</v>
      </c>
      <c r="B82" s="5">
        <f t="shared" si="51"/>
        <v>8.0000000000000004E-4</v>
      </c>
      <c r="C82" s="94"/>
      <c r="D82" s="94"/>
      <c r="E82" s="94" t="s">
        <v>112</v>
      </c>
      <c r="F82" s="25">
        <f t="shared" si="71"/>
        <v>0</v>
      </c>
      <c r="G82" s="25">
        <f t="shared" si="72"/>
        <v>0</v>
      </c>
      <c r="H82" s="7">
        <f t="shared" si="52"/>
        <v>0</v>
      </c>
      <c r="I82" s="7">
        <f t="shared" si="53"/>
        <v>0</v>
      </c>
      <c r="J82" s="7">
        <f t="shared" si="54"/>
        <v>0</v>
      </c>
      <c r="K82" s="7">
        <f t="shared" si="55"/>
        <v>0</v>
      </c>
      <c r="L82" s="7">
        <f t="shared" si="56"/>
        <v>0</v>
      </c>
      <c r="M82" s="7">
        <f t="shared" si="57"/>
        <v>0</v>
      </c>
      <c r="N82" s="7">
        <f t="shared" si="58"/>
        <v>0</v>
      </c>
      <c r="O82" s="7">
        <f t="shared" si="59"/>
        <v>0</v>
      </c>
      <c r="P82" s="7">
        <f t="shared" si="60"/>
        <v>0</v>
      </c>
      <c r="Q82" s="7">
        <f t="shared" si="61"/>
        <v>0</v>
      </c>
      <c r="R82" s="7">
        <f t="shared" si="62"/>
        <v>0</v>
      </c>
      <c r="S82" s="7">
        <f t="shared" si="63"/>
        <v>0</v>
      </c>
      <c r="T82" s="7">
        <f t="shared" si="64"/>
        <v>0</v>
      </c>
      <c r="U82" s="7">
        <f t="shared" si="65"/>
        <v>0</v>
      </c>
      <c r="V82" s="7">
        <f t="shared" si="66"/>
        <v>0</v>
      </c>
      <c r="W82" s="91">
        <f t="shared" si="67"/>
        <v>0</v>
      </c>
      <c r="X82" s="91">
        <f t="shared" si="68"/>
        <v>0</v>
      </c>
      <c r="Y82" s="91">
        <f t="shared" si="69"/>
        <v>0</v>
      </c>
      <c r="Z82" s="91">
        <f t="shared" si="70"/>
        <v>0</v>
      </c>
      <c r="AA82" s="102">
        <f t="shared" si="73"/>
        <v>0</v>
      </c>
      <c r="AB82" s="102">
        <f t="shared" si="74"/>
        <v>0</v>
      </c>
      <c r="AC82" s="102">
        <f t="shared" si="75"/>
        <v>0</v>
      </c>
      <c r="AD82" s="106">
        <f t="shared" si="76"/>
        <v>0</v>
      </c>
      <c r="AE82" s="106">
        <f t="shared" si="77"/>
        <v>0</v>
      </c>
      <c r="AF82" s="106">
        <f t="shared" si="78"/>
        <v>0</v>
      </c>
      <c r="AG82" s="106">
        <f t="shared" si="79"/>
        <v>0</v>
      </c>
      <c r="AH82" s="6">
        <f t="shared" si="80"/>
        <v>0</v>
      </c>
      <c r="AI82" s="1">
        <f t="shared" si="81"/>
        <v>0</v>
      </c>
    </row>
    <row r="83" spans="1:35">
      <c r="A83" s="26">
        <v>8.1000000000000006E-4</v>
      </c>
      <c r="B83" s="5">
        <f t="shared" si="51"/>
        <v>8.1000000000000006E-4</v>
      </c>
      <c r="C83" s="94"/>
      <c r="D83" s="94"/>
      <c r="E83" s="94" t="s">
        <v>112</v>
      </c>
      <c r="F83" s="25">
        <f t="shared" si="71"/>
        <v>0</v>
      </c>
      <c r="G83" s="25">
        <f t="shared" si="72"/>
        <v>0</v>
      </c>
      <c r="H83" s="7">
        <f t="shared" si="52"/>
        <v>0</v>
      </c>
      <c r="I83" s="7">
        <f t="shared" si="53"/>
        <v>0</v>
      </c>
      <c r="J83" s="7">
        <f t="shared" si="54"/>
        <v>0</v>
      </c>
      <c r="K83" s="7">
        <f t="shared" si="55"/>
        <v>0</v>
      </c>
      <c r="L83" s="7">
        <f t="shared" si="56"/>
        <v>0</v>
      </c>
      <c r="M83" s="7">
        <f t="shared" si="57"/>
        <v>0</v>
      </c>
      <c r="N83" s="7">
        <f t="shared" si="58"/>
        <v>0</v>
      </c>
      <c r="O83" s="7">
        <f t="shared" si="59"/>
        <v>0</v>
      </c>
      <c r="P83" s="7">
        <f t="shared" si="60"/>
        <v>0</v>
      </c>
      <c r="Q83" s="7">
        <f t="shared" si="61"/>
        <v>0</v>
      </c>
      <c r="R83" s="7">
        <f t="shared" si="62"/>
        <v>0</v>
      </c>
      <c r="S83" s="7">
        <f t="shared" si="63"/>
        <v>0</v>
      </c>
      <c r="T83" s="7">
        <f t="shared" si="64"/>
        <v>0</v>
      </c>
      <c r="U83" s="7">
        <f t="shared" si="65"/>
        <v>0</v>
      </c>
      <c r="V83" s="7">
        <f t="shared" si="66"/>
        <v>0</v>
      </c>
      <c r="W83" s="91">
        <f t="shared" si="67"/>
        <v>0</v>
      </c>
      <c r="X83" s="91">
        <f t="shared" si="68"/>
        <v>0</v>
      </c>
      <c r="Y83" s="91">
        <f t="shared" si="69"/>
        <v>0</v>
      </c>
      <c r="Z83" s="91">
        <f t="shared" si="70"/>
        <v>0</v>
      </c>
      <c r="AA83" s="102">
        <f t="shared" si="73"/>
        <v>0</v>
      </c>
      <c r="AB83" s="102">
        <f t="shared" si="74"/>
        <v>0</v>
      </c>
      <c r="AC83" s="102">
        <f t="shared" si="75"/>
        <v>0</v>
      </c>
      <c r="AD83" s="106">
        <f t="shared" si="76"/>
        <v>0</v>
      </c>
      <c r="AE83" s="106">
        <f t="shared" si="77"/>
        <v>0</v>
      </c>
      <c r="AF83" s="106">
        <f t="shared" si="78"/>
        <v>0</v>
      </c>
      <c r="AG83" s="106">
        <f t="shared" si="79"/>
        <v>0</v>
      </c>
      <c r="AH83" s="6">
        <f t="shared" si="80"/>
        <v>0</v>
      </c>
      <c r="AI83" s="1">
        <f t="shared" si="81"/>
        <v>0</v>
      </c>
    </row>
    <row r="84" spans="1:35">
      <c r="A84" s="26">
        <v>8.2000000000000009E-4</v>
      </c>
      <c r="B84" s="5">
        <f t="shared" si="51"/>
        <v>8.2000000000000009E-4</v>
      </c>
      <c r="C84" s="94"/>
      <c r="D84" s="94"/>
      <c r="E84" s="94" t="s">
        <v>112</v>
      </c>
      <c r="F84" s="25">
        <f t="shared" si="71"/>
        <v>0</v>
      </c>
      <c r="G84" s="25">
        <f t="shared" si="72"/>
        <v>0</v>
      </c>
      <c r="H84" s="7">
        <f t="shared" si="52"/>
        <v>0</v>
      </c>
      <c r="I84" s="7">
        <f t="shared" si="53"/>
        <v>0</v>
      </c>
      <c r="J84" s="7">
        <f t="shared" si="54"/>
        <v>0</v>
      </c>
      <c r="K84" s="7">
        <f t="shared" si="55"/>
        <v>0</v>
      </c>
      <c r="L84" s="7">
        <f t="shared" si="56"/>
        <v>0</v>
      </c>
      <c r="M84" s="7">
        <f t="shared" si="57"/>
        <v>0</v>
      </c>
      <c r="N84" s="7">
        <f t="shared" si="58"/>
        <v>0</v>
      </c>
      <c r="O84" s="7">
        <f t="shared" si="59"/>
        <v>0</v>
      </c>
      <c r="P84" s="7">
        <f t="shared" si="60"/>
        <v>0</v>
      </c>
      <c r="Q84" s="7">
        <f t="shared" si="61"/>
        <v>0</v>
      </c>
      <c r="R84" s="7">
        <f t="shared" si="62"/>
        <v>0</v>
      </c>
      <c r="S84" s="7">
        <f t="shared" si="63"/>
        <v>0</v>
      </c>
      <c r="T84" s="7">
        <f t="shared" si="64"/>
        <v>0</v>
      </c>
      <c r="U84" s="7">
        <f t="shared" si="65"/>
        <v>0</v>
      </c>
      <c r="V84" s="7">
        <f t="shared" si="66"/>
        <v>0</v>
      </c>
      <c r="W84" s="91">
        <f t="shared" si="67"/>
        <v>0</v>
      </c>
      <c r="X84" s="91">
        <f t="shared" si="68"/>
        <v>0</v>
      </c>
      <c r="Y84" s="91">
        <f t="shared" si="69"/>
        <v>0</v>
      </c>
      <c r="Z84" s="91">
        <f t="shared" si="70"/>
        <v>0</v>
      </c>
      <c r="AA84" s="102">
        <f t="shared" si="73"/>
        <v>0</v>
      </c>
      <c r="AB84" s="102">
        <f t="shared" si="74"/>
        <v>0</v>
      </c>
      <c r="AC84" s="102">
        <f t="shared" si="75"/>
        <v>0</v>
      </c>
      <c r="AD84" s="106">
        <f t="shared" si="76"/>
        <v>0</v>
      </c>
      <c r="AE84" s="106">
        <f t="shared" si="77"/>
        <v>0</v>
      </c>
      <c r="AF84" s="106">
        <f t="shared" si="78"/>
        <v>0</v>
      </c>
      <c r="AG84" s="106">
        <f t="shared" si="79"/>
        <v>0</v>
      </c>
      <c r="AH84" s="6">
        <f t="shared" si="80"/>
        <v>0</v>
      </c>
      <c r="AI84" s="1">
        <f t="shared" si="81"/>
        <v>0</v>
      </c>
    </row>
    <row r="85" spans="1:35">
      <c r="A85" s="26">
        <v>8.3000000000000012E-4</v>
      </c>
      <c r="B85" s="5">
        <f t="shared" si="51"/>
        <v>8.3000000000000012E-4</v>
      </c>
      <c r="C85" s="94"/>
      <c r="D85" s="94"/>
      <c r="E85" s="94" t="s">
        <v>112</v>
      </c>
      <c r="F85" s="25">
        <f t="shared" si="71"/>
        <v>0</v>
      </c>
      <c r="G85" s="25">
        <f t="shared" si="72"/>
        <v>0</v>
      </c>
      <c r="H85" s="7">
        <f t="shared" si="52"/>
        <v>0</v>
      </c>
      <c r="I85" s="7">
        <f t="shared" si="53"/>
        <v>0</v>
      </c>
      <c r="J85" s="7">
        <f t="shared" si="54"/>
        <v>0</v>
      </c>
      <c r="K85" s="7">
        <f t="shared" si="55"/>
        <v>0</v>
      </c>
      <c r="L85" s="7">
        <f t="shared" si="56"/>
        <v>0</v>
      </c>
      <c r="M85" s="7">
        <f t="shared" si="57"/>
        <v>0</v>
      </c>
      <c r="N85" s="7">
        <f t="shared" si="58"/>
        <v>0</v>
      </c>
      <c r="O85" s="7">
        <f t="shared" si="59"/>
        <v>0</v>
      </c>
      <c r="P85" s="7">
        <f t="shared" si="60"/>
        <v>0</v>
      </c>
      <c r="Q85" s="7">
        <f t="shared" si="61"/>
        <v>0</v>
      </c>
      <c r="R85" s="7">
        <f t="shared" si="62"/>
        <v>0</v>
      </c>
      <c r="S85" s="7">
        <f t="shared" si="63"/>
        <v>0</v>
      </c>
      <c r="T85" s="7">
        <f t="shared" si="64"/>
        <v>0</v>
      </c>
      <c r="U85" s="7">
        <f t="shared" si="65"/>
        <v>0</v>
      </c>
      <c r="V85" s="7">
        <f t="shared" si="66"/>
        <v>0</v>
      </c>
      <c r="W85" s="91">
        <f t="shared" si="67"/>
        <v>0</v>
      </c>
      <c r="X85" s="91">
        <f t="shared" si="68"/>
        <v>0</v>
      </c>
      <c r="Y85" s="91">
        <f t="shared" si="69"/>
        <v>0</v>
      </c>
      <c r="Z85" s="91">
        <f t="shared" si="70"/>
        <v>0</v>
      </c>
      <c r="AA85" s="102">
        <f t="shared" si="73"/>
        <v>0</v>
      </c>
      <c r="AB85" s="102">
        <f t="shared" si="74"/>
        <v>0</v>
      </c>
      <c r="AC85" s="102">
        <f t="shared" si="75"/>
        <v>0</v>
      </c>
      <c r="AD85" s="106">
        <f t="shared" si="76"/>
        <v>0</v>
      </c>
      <c r="AE85" s="106">
        <f t="shared" si="77"/>
        <v>0</v>
      </c>
      <c r="AF85" s="106">
        <f t="shared" si="78"/>
        <v>0</v>
      </c>
      <c r="AG85" s="106">
        <f t="shared" si="79"/>
        <v>0</v>
      </c>
      <c r="AH85" s="6">
        <f t="shared" si="80"/>
        <v>0</v>
      </c>
      <c r="AI85" s="1">
        <f t="shared" si="81"/>
        <v>0</v>
      </c>
    </row>
    <row r="86" spans="1:35">
      <c r="A86" s="26">
        <v>8.4000000000000014E-4</v>
      </c>
      <c r="B86" s="5">
        <f t="shared" si="51"/>
        <v>8.4000000000000014E-4</v>
      </c>
      <c r="C86" s="94"/>
      <c r="D86" s="94"/>
      <c r="E86" s="94" t="s">
        <v>112</v>
      </c>
      <c r="F86" s="25">
        <f t="shared" si="71"/>
        <v>0</v>
      </c>
      <c r="G86" s="25">
        <f t="shared" si="72"/>
        <v>0</v>
      </c>
      <c r="H86" s="7">
        <f t="shared" si="52"/>
        <v>0</v>
      </c>
      <c r="I86" s="7">
        <f t="shared" si="53"/>
        <v>0</v>
      </c>
      <c r="J86" s="7">
        <f t="shared" si="54"/>
        <v>0</v>
      </c>
      <c r="K86" s="7">
        <f t="shared" si="55"/>
        <v>0</v>
      </c>
      <c r="L86" s="7">
        <f t="shared" si="56"/>
        <v>0</v>
      </c>
      <c r="M86" s="7">
        <f t="shared" si="57"/>
        <v>0</v>
      </c>
      <c r="N86" s="7">
        <f t="shared" si="58"/>
        <v>0</v>
      </c>
      <c r="O86" s="7">
        <f t="shared" si="59"/>
        <v>0</v>
      </c>
      <c r="P86" s="7">
        <f t="shared" si="60"/>
        <v>0</v>
      </c>
      <c r="Q86" s="7">
        <f t="shared" si="61"/>
        <v>0</v>
      </c>
      <c r="R86" s="7">
        <f t="shared" si="62"/>
        <v>0</v>
      </c>
      <c r="S86" s="7">
        <f t="shared" si="63"/>
        <v>0</v>
      </c>
      <c r="T86" s="7">
        <f t="shared" si="64"/>
        <v>0</v>
      </c>
      <c r="U86" s="7">
        <f t="shared" si="65"/>
        <v>0</v>
      </c>
      <c r="V86" s="7">
        <f t="shared" si="66"/>
        <v>0</v>
      </c>
      <c r="W86" s="91">
        <f t="shared" si="67"/>
        <v>0</v>
      </c>
      <c r="X86" s="91">
        <f t="shared" si="68"/>
        <v>0</v>
      </c>
      <c r="Y86" s="91">
        <f t="shared" si="69"/>
        <v>0</v>
      </c>
      <c r="Z86" s="91">
        <f t="shared" si="70"/>
        <v>0</v>
      </c>
      <c r="AA86" s="102">
        <f t="shared" si="73"/>
        <v>0</v>
      </c>
      <c r="AB86" s="102">
        <f t="shared" si="74"/>
        <v>0</v>
      </c>
      <c r="AC86" s="102">
        <f t="shared" si="75"/>
        <v>0</v>
      </c>
      <c r="AD86" s="106">
        <f t="shared" si="76"/>
        <v>0</v>
      </c>
      <c r="AE86" s="106">
        <f t="shared" si="77"/>
        <v>0</v>
      </c>
      <c r="AF86" s="106">
        <f t="shared" si="78"/>
        <v>0</v>
      </c>
      <c r="AG86" s="106">
        <f t="shared" si="79"/>
        <v>0</v>
      </c>
      <c r="AH86" s="6">
        <f t="shared" si="80"/>
        <v>0</v>
      </c>
      <c r="AI86" s="1">
        <f t="shared" si="81"/>
        <v>0</v>
      </c>
    </row>
    <row r="87" spans="1:35">
      <c r="A87" s="26">
        <v>8.5000000000000006E-4</v>
      </c>
      <c r="B87" s="5">
        <f t="shared" si="51"/>
        <v>8.5000000000000006E-4</v>
      </c>
      <c r="C87" s="94"/>
      <c r="D87" s="94"/>
      <c r="E87" s="94" t="s">
        <v>112</v>
      </c>
      <c r="F87" s="25">
        <f t="shared" si="71"/>
        <v>0</v>
      </c>
      <c r="G87" s="25">
        <f t="shared" si="72"/>
        <v>0</v>
      </c>
      <c r="H87" s="7">
        <f t="shared" si="52"/>
        <v>0</v>
      </c>
      <c r="I87" s="7">
        <f t="shared" si="53"/>
        <v>0</v>
      </c>
      <c r="J87" s="7">
        <f t="shared" si="54"/>
        <v>0</v>
      </c>
      <c r="K87" s="7">
        <f t="shared" si="55"/>
        <v>0</v>
      </c>
      <c r="L87" s="7">
        <f t="shared" si="56"/>
        <v>0</v>
      </c>
      <c r="M87" s="7">
        <f t="shared" si="57"/>
        <v>0</v>
      </c>
      <c r="N87" s="7">
        <f t="shared" si="58"/>
        <v>0</v>
      </c>
      <c r="O87" s="7">
        <f t="shared" si="59"/>
        <v>0</v>
      </c>
      <c r="P87" s="7">
        <f t="shared" si="60"/>
        <v>0</v>
      </c>
      <c r="Q87" s="7">
        <f t="shared" si="61"/>
        <v>0</v>
      </c>
      <c r="R87" s="7">
        <f t="shared" si="62"/>
        <v>0</v>
      </c>
      <c r="S87" s="7">
        <f t="shared" si="63"/>
        <v>0</v>
      </c>
      <c r="T87" s="7">
        <f t="shared" si="64"/>
        <v>0</v>
      </c>
      <c r="U87" s="7">
        <f t="shared" si="65"/>
        <v>0</v>
      </c>
      <c r="V87" s="7">
        <f t="shared" si="66"/>
        <v>0</v>
      </c>
      <c r="W87" s="91">
        <f t="shared" si="67"/>
        <v>0</v>
      </c>
      <c r="X87" s="91">
        <f t="shared" si="68"/>
        <v>0</v>
      </c>
      <c r="Y87" s="91">
        <f t="shared" si="69"/>
        <v>0</v>
      </c>
      <c r="Z87" s="91">
        <f t="shared" si="70"/>
        <v>0</v>
      </c>
      <c r="AA87" s="102">
        <f t="shared" si="73"/>
        <v>0</v>
      </c>
      <c r="AB87" s="102">
        <f t="shared" si="74"/>
        <v>0</v>
      </c>
      <c r="AC87" s="102">
        <f t="shared" si="75"/>
        <v>0</v>
      </c>
      <c r="AD87" s="106">
        <f t="shared" si="76"/>
        <v>0</v>
      </c>
      <c r="AE87" s="106">
        <f t="shared" si="77"/>
        <v>0</v>
      </c>
      <c r="AF87" s="106">
        <f t="shared" si="78"/>
        <v>0</v>
      </c>
      <c r="AG87" s="106">
        <f t="shared" si="79"/>
        <v>0</v>
      </c>
      <c r="AH87" s="6">
        <f t="shared" si="80"/>
        <v>0</v>
      </c>
      <c r="AI87" s="1">
        <f t="shared" si="81"/>
        <v>0</v>
      </c>
    </row>
    <row r="88" spans="1:35">
      <c r="A88" s="26">
        <v>8.6000000000000009E-4</v>
      </c>
      <c r="B88" s="5">
        <f t="shared" si="51"/>
        <v>8.6000000000000009E-4</v>
      </c>
      <c r="C88" s="94"/>
      <c r="D88" s="94"/>
      <c r="E88" s="94" t="s">
        <v>112</v>
      </c>
      <c r="F88" s="25">
        <f t="shared" si="71"/>
        <v>0</v>
      </c>
      <c r="G88" s="25">
        <f t="shared" si="72"/>
        <v>0</v>
      </c>
      <c r="H88" s="7">
        <f t="shared" si="52"/>
        <v>0</v>
      </c>
      <c r="I88" s="7">
        <f t="shared" si="53"/>
        <v>0</v>
      </c>
      <c r="J88" s="7">
        <f t="shared" si="54"/>
        <v>0</v>
      </c>
      <c r="K88" s="7">
        <f t="shared" si="55"/>
        <v>0</v>
      </c>
      <c r="L88" s="7">
        <f t="shared" si="56"/>
        <v>0</v>
      </c>
      <c r="M88" s="7">
        <f t="shared" si="57"/>
        <v>0</v>
      </c>
      <c r="N88" s="7">
        <f t="shared" si="58"/>
        <v>0</v>
      </c>
      <c r="O88" s="7">
        <f t="shared" si="59"/>
        <v>0</v>
      </c>
      <c r="P88" s="7">
        <f t="shared" si="60"/>
        <v>0</v>
      </c>
      <c r="Q88" s="7">
        <f t="shared" si="61"/>
        <v>0</v>
      </c>
      <c r="R88" s="7">
        <f t="shared" si="62"/>
        <v>0</v>
      </c>
      <c r="S88" s="7">
        <f t="shared" si="63"/>
        <v>0</v>
      </c>
      <c r="T88" s="7">
        <f t="shared" si="64"/>
        <v>0</v>
      </c>
      <c r="U88" s="7">
        <f t="shared" si="65"/>
        <v>0</v>
      </c>
      <c r="V88" s="7">
        <f t="shared" si="66"/>
        <v>0</v>
      </c>
      <c r="W88" s="91">
        <f t="shared" si="67"/>
        <v>0</v>
      </c>
      <c r="X88" s="91">
        <f t="shared" si="68"/>
        <v>0</v>
      </c>
      <c r="Y88" s="91">
        <f t="shared" si="69"/>
        <v>0</v>
      </c>
      <c r="Z88" s="91">
        <f t="shared" si="70"/>
        <v>0</v>
      </c>
      <c r="AA88" s="102">
        <f t="shared" si="73"/>
        <v>0</v>
      </c>
      <c r="AB88" s="102">
        <f t="shared" si="74"/>
        <v>0</v>
      </c>
      <c r="AC88" s="102">
        <f t="shared" si="75"/>
        <v>0</v>
      </c>
      <c r="AD88" s="106">
        <f t="shared" si="76"/>
        <v>0</v>
      </c>
      <c r="AE88" s="106">
        <f t="shared" si="77"/>
        <v>0</v>
      </c>
      <c r="AF88" s="106">
        <f t="shared" si="78"/>
        <v>0</v>
      </c>
      <c r="AG88" s="106">
        <f t="shared" si="79"/>
        <v>0</v>
      </c>
      <c r="AH88" s="6">
        <f t="shared" si="80"/>
        <v>0</v>
      </c>
      <c r="AI88" s="1">
        <f t="shared" si="81"/>
        <v>0</v>
      </c>
    </row>
    <row r="89" spans="1:35">
      <c r="A89" s="26">
        <v>8.7000000000000011E-4</v>
      </c>
      <c r="B89" s="5">
        <f t="shared" si="51"/>
        <v>8.7000000000000011E-4</v>
      </c>
      <c r="C89" s="94"/>
      <c r="D89" s="94"/>
      <c r="E89" s="94" t="s">
        <v>112</v>
      </c>
      <c r="F89" s="25">
        <f t="shared" si="71"/>
        <v>0</v>
      </c>
      <c r="G89" s="25">
        <f t="shared" si="72"/>
        <v>0</v>
      </c>
      <c r="H89" s="7">
        <f t="shared" si="52"/>
        <v>0</v>
      </c>
      <c r="I89" s="7">
        <f t="shared" si="53"/>
        <v>0</v>
      </c>
      <c r="J89" s="7">
        <f t="shared" si="54"/>
        <v>0</v>
      </c>
      <c r="K89" s="7">
        <f t="shared" si="55"/>
        <v>0</v>
      </c>
      <c r="L89" s="7">
        <f t="shared" si="56"/>
        <v>0</v>
      </c>
      <c r="M89" s="7">
        <f t="shared" si="57"/>
        <v>0</v>
      </c>
      <c r="N89" s="7">
        <f t="shared" si="58"/>
        <v>0</v>
      </c>
      <c r="O89" s="7">
        <f t="shared" si="59"/>
        <v>0</v>
      </c>
      <c r="P89" s="7">
        <f t="shared" si="60"/>
        <v>0</v>
      </c>
      <c r="Q89" s="7">
        <f t="shared" si="61"/>
        <v>0</v>
      </c>
      <c r="R89" s="7">
        <f t="shared" si="62"/>
        <v>0</v>
      </c>
      <c r="S89" s="7">
        <f t="shared" si="63"/>
        <v>0</v>
      </c>
      <c r="T89" s="7">
        <f t="shared" si="64"/>
        <v>0</v>
      </c>
      <c r="U89" s="7">
        <f t="shared" si="65"/>
        <v>0</v>
      </c>
      <c r="V89" s="7">
        <f t="shared" si="66"/>
        <v>0</v>
      </c>
      <c r="W89" s="91">
        <f t="shared" si="67"/>
        <v>0</v>
      </c>
      <c r="X89" s="91">
        <f t="shared" si="68"/>
        <v>0</v>
      </c>
      <c r="Y89" s="91">
        <f t="shared" si="69"/>
        <v>0</v>
      </c>
      <c r="Z89" s="91">
        <f t="shared" si="70"/>
        <v>0</v>
      </c>
      <c r="AA89" s="102">
        <f t="shared" si="73"/>
        <v>0</v>
      </c>
      <c r="AB89" s="102">
        <f t="shared" si="74"/>
        <v>0</v>
      </c>
      <c r="AC89" s="102">
        <f t="shared" si="75"/>
        <v>0</v>
      </c>
      <c r="AD89" s="106">
        <f t="shared" si="76"/>
        <v>0</v>
      </c>
      <c r="AE89" s="106">
        <f t="shared" si="77"/>
        <v>0</v>
      </c>
      <c r="AF89" s="106">
        <f t="shared" si="78"/>
        <v>0</v>
      </c>
      <c r="AG89" s="106">
        <f t="shared" si="79"/>
        <v>0</v>
      </c>
      <c r="AH89" s="6">
        <f t="shared" si="80"/>
        <v>0</v>
      </c>
      <c r="AI89" s="1">
        <f t="shared" si="81"/>
        <v>0</v>
      </c>
    </row>
    <row r="90" spans="1:35">
      <c r="A90" s="26">
        <v>8.8000000000000014E-4</v>
      </c>
      <c r="B90" s="5">
        <f t="shared" si="51"/>
        <v>8.8000000000000014E-4</v>
      </c>
      <c r="C90" s="94"/>
      <c r="D90" s="94"/>
      <c r="E90" s="94" t="s">
        <v>112</v>
      </c>
      <c r="F90" s="25">
        <f t="shared" si="71"/>
        <v>0</v>
      </c>
      <c r="G90" s="25">
        <f t="shared" si="72"/>
        <v>0</v>
      </c>
      <c r="H90" s="7">
        <f t="shared" si="52"/>
        <v>0</v>
      </c>
      <c r="I90" s="7">
        <f t="shared" si="53"/>
        <v>0</v>
      </c>
      <c r="J90" s="7">
        <f t="shared" si="54"/>
        <v>0</v>
      </c>
      <c r="K90" s="7">
        <f t="shared" si="55"/>
        <v>0</v>
      </c>
      <c r="L90" s="7">
        <f t="shared" si="56"/>
        <v>0</v>
      </c>
      <c r="M90" s="7">
        <f t="shared" si="57"/>
        <v>0</v>
      </c>
      <c r="N90" s="7">
        <f t="shared" si="58"/>
        <v>0</v>
      </c>
      <c r="O90" s="7">
        <f t="shared" si="59"/>
        <v>0</v>
      </c>
      <c r="P90" s="7">
        <f t="shared" si="60"/>
        <v>0</v>
      </c>
      <c r="Q90" s="7">
        <f t="shared" si="61"/>
        <v>0</v>
      </c>
      <c r="R90" s="7">
        <f t="shared" si="62"/>
        <v>0</v>
      </c>
      <c r="S90" s="7">
        <f t="shared" si="63"/>
        <v>0</v>
      </c>
      <c r="T90" s="7">
        <f t="shared" si="64"/>
        <v>0</v>
      </c>
      <c r="U90" s="7">
        <f t="shared" si="65"/>
        <v>0</v>
      </c>
      <c r="V90" s="7">
        <f t="shared" si="66"/>
        <v>0</v>
      </c>
      <c r="W90" s="91">
        <f t="shared" si="67"/>
        <v>0</v>
      </c>
      <c r="X90" s="91">
        <f t="shared" si="68"/>
        <v>0</v>
      </c>
      <c r="Y90" s="91">
        <f t="shared" si="69"/>
        <v>0</v>
      </c>
      <c r="Z90" s="91">
        <f t="shared" si="70"/>
        <v>0</v>
      </c>
      <c r="AA90" s="102">
        <f t="shared" si="73"/>
        <v>0</v>
      </c>
      <c r="AB90" s="102">
        <f t="shared" si="74"/>
        <v>0</v>
      </c>
      <c r="AC90" s="102">
        <f t="shared" si="75"/>
        <v>0</v>
      </c>
      <c r="AD90" s="106">
        <f t="shared" si="76"/>
        <v>0</v>
      </c>
      <c r="AE90" s="106">
        <f t="shared" si="77"/>
        <v>0</v>
      </c>
      <c r="AF90" s="106">
        <f t="shared" si="78"/>
        <v>0</v>
      </c>
      <c r="AG90" s="106">
        <f t="shared" si="79"/>
        <v>0</v>
      </c>
      <c r="AH90" s="6">
        <f t="shared" si="80"/>
        <v>0</v>
      </c>
      <c r="AI90" s="1">
        <f t="shared" si="81"/>
        <v>0</v>
      </c>
    </row>
    <row r="91" spans="1:35">
      <c r="A91" s="26">
        <v>8.9000000000000006E-4</v>
      </c>
      <c r="B91" s="5">
        <f t="shared" si="51"/>
        <v>8.9000000000000006E-4</v>
      </c>
      <c r="C91" s="94"/>
      <c r="D91" s="94"/>
      <c r="E91" s="94" t="s">
        <v>112</v>
      </c>
      <c r="F91" s="25">
        <f t="shared" si="71"/>
        <v>0</v>
      </c>
      <c r="G91" s="25">
        <f t="shared" si="72"/>
        <v>0</v>
      </c>
      <c r="H91" s="7">
        <f t="shared" si="52"/>
        <v>0</v>
      </c>
      <c r="I91" s="7">
        <f t="shared" si="53"/>
        <v>0</v>
      </c>
      <c r="J91" s="7">
        <f t="shared" si="54"/>
        <v>0</v>
      </c>
      <c r="K91" s="7">
        <f t="shared" si="55"/>
        <v>0</v>
      </c>
      <c r="L91" s="7">
        <f t="shared" si="56"/>
        <v>0</v>
      </c>
      <c r="M91" s="7">
        <f t="shared" si="57"/>
        <v>0</v>
      </c>
      <c r="N91" s="7">
        <f t="shared" si="58"/>
        <v>0</v>
      </c>
      <c r="O91" s="7">
        <f t="shared" si="59"/>
        <v>0</v>
      </c>
      <c r="P91" s="7">
        <f t="shared" si="60"/>
        <v>0</v>
      </c>
      <c r="Q91" s="7">
        <f t="shared" si="61"/>
        <v>0</v>
      </c>
      <c r="R91" s="7">
        <f t="shared" si="62"/>
        <v>0</v>
      </c>
      <c r="S91" s="7">
        <f t="shared" si="63"/>
        <v>0</v>
      </c>
      <c r="T91" s="7">
        <f t="shared" si="64"/>
        <v>0</v>
      </c>
      <c r="U91" s="7">
        <f t="shared" si="65"/>
        <v>0</v>
      </c>
      <c r="V91" s="7">
        <f t="shared" si="66"/>
        <v>0</v>
      </c>
      <c r="W91" s="91">
        <f t="shared" si="67"/>
        <v>0</v>
      </c>
      <c r="X91" s="91">
        <f t="shared" si="68"/>
        <v>0</v>
      </c>
      <c r="Y91" s="91">
        <f t="shared" si="69"/>
        <v>0</v>
      </c>
      <c r="Z91" s="91">
        <f t="shared" si="70"/>
        <v>0</v>
      </c>
      <c r="AA91" s="102">
        <f t="shared" si="73"/>
        <v>0</v>
      </c>
      <c r="AB91" s="102">
        <f t="shared" si="74"/>
        <v>0</v>
      </c>
      <c r="AC91" s="102">
        <f t="shared" si="75"/>
        <v>0</v>
      </c>
      <c r="AD91" s="106">
        <f t="shared" si="76"/>
        <v>0</v>
      </c>
      <c r="AE91" s="106">
        <f t="shared" si="77"/>
        <v>0</v>
      </c>
      <c r="AF91" s="106">
        <f t="shared" si="78"/>
        <v>0</v>
      </c>
      <c r="AG91" s="106">
        <f t="shared" si="79"/>
        <v>0</v>
      </c>
      <c r="AH91" s="6">
        <f t="shared" si="80"/>
        <v>0</v>
      </c>
      <c r="AI91" s="1">
        <f t="shared" si="81"/>
        <v>0</v>
      </c>
    </row>
    <row r="92" spans="1:35">
      <c r="A92" s="26">
        <v>9.0000000000000008E-4</v>
      </c>
      <c r="B92" s="5">
        <f t="shared" si="51"/>
        <v>9.0000000000000008E-4</v>
      </c>
      <c r="C92" s="94"/>
      <c r="D92" s="94"/>
      <c r="E92" s="94" t="s">
        <v>112</v>
      </c>
      <c r="F92" s="25">
        <f t="shared" si="71"/>
        <v>0</v>
      </c>
      <c r="G92" s="25">
        <f t="shared" si="72"/>
        <v>0</v>
      </c>
      <c r="H92" s="7">
        <f t="shared" si="52"/>
        <v>0</v>
      </c>
      <c r="I92" s="7">
        <f t="shared" si="53"/>
        <v>0</v>
      </c>
      <c r="J92" s="7">
        <f t="shared" si="54"/>
        <v>0</v>
      </c>
      <c r="K92" s="7">
        <f t="shared" si="55"/>
        <v>0</v>
      </c>
      <c r="L92" s="7">
        <f t="shared" si="56"/>
        <v>0</v>
      </c>
      <c r="M92" s="7">
        <f t="shared" si="57"/>
        <v>0</v>
      </c>
      <c r="N92" s="7">
        <f t="shared" si="58"/>
        <v>0</v>
      </c>
      <c r="O92" s="7">
        <f t="shared" si="59"/>
        <v>0</v>
      </c>
      <c r="P92" s="7">
        <f t="shared" si="60"/>
        <v>0</v>
      </c>
      <c r="Q92" s="7">
        <f t="shared" si="61"/>
        <v>0</v>
      </c>
      <c r="R92" s="7">
        <f t="shared" si="62"/>
        <v>0</v>
      </c>
      <c r="S92" s="7">
        <f t="shared" si="63"/>
        <v>0</v>
      </c>
      <c r="T92" s="7">
        <f t="shared" si="64"/>
        <v>0</v>
      </c>
      <c r="U92" s="7">
        <f t="shared" si="65"/>
        <v>0</v>
      </c>
      <c r="V92" s="7">
        <f t="shared" si="66"/>
        <v>0</v>
      </c>
      <c r="W92" s="91">
        <f t="shared" si="67"/>
        <v>0</v>
      </c>
      <c r="X92" s="91">
        <f t="shared" si="68"/>
        <v>0</v>
      </c>
      <c r="Y92" s="91">
        <f t="shared" si="69"/>
        <v>0</v>
      </c>
      <c r="Z92" s="91">
        <f t="shared" si="70"/>
        <v>0</v>
      </c>
      <c r="AA92" s="102">
        <f t="shared" si="73"/>
        <v>0</v>
      </c>
      <c r="AB92" s="102">
        <f t="shared" si="74"/>
        <v>0</v>
      </c>
      <c r="AC92" s="102">
        <f t="shared" si="75"/>
        <v>0</v>
      </c>
      <c r="AD92" s="106">
        <f t="shared" si="76"/>
        <v>0</v>
      </c>
      <c r="AE92" s="106">
        <f t="shared" si="77"/>
        <v>0</v>
      </c>
      <c r="AF92" s="106">
        <f t="shared" si="78"/>
        <v>0</v>
      </c>
      <c r="AG92" s="106">
        <f t="shared" si="79"/>
        <v>0</v>
      </c>
      <c r="AH92" s="6">
        <f t="shared" si="80"/>
        <v>0</v>
      </c>
      <c r="AI92" s="1">
        <f t="shared" si="81"/>
        <v>0</v>
      </c>
    </row>
    <row r="93" spans="1:35">
      <c r="A93" s="26">
        <v>9.1000000000000011E-4</v>
      </c>
      <c r="B93" s="5">
        <f t="shared" si="51"/>
        <v>9.1000000000000011E-4</v>
      </c>
      <c r="C93" s="94"/>
      <c r="D93" s="94"/>
      <c r="E93" s="94" t="s">
        <v>112</v>
      </c>
      <c r="F93" s="25">
        <f t="shared" si="71"/>
        <v>0</v>
      </c>
      <c r="G93" s="25">
        <f t="shared" si="72"/>
        <v>0</v>
      </c>
      <c r="H93" s="7">
        <f t="shared" si="52"/>
        <v>0</v>
      </c>
      <c r="I93" s="7">
        <f t="shared" si="53"/>
        <v>0</v>
      </c>
      <c r="J93" s="7">
        <f t="shared" si="54"/>
        <v>0</v>
      </c>
      <c r="K93" s="7">
        <f t="shared" si="55"/>
        <v>0</v>
      </c>
      <c r="L93" s="7">
        <f t="shared" si="56"/>
        <v>0</v>
      </c>
      <c r="M93" s="7">
        <f t="shared" si="57"/>
        <v>0</v>
      </c>
      <c r="N93" s="7">
        <f t="shared" si="58"/>
        <v>0</v>
      </c>
      <c r="O93" s="7">
        <f t="shared" si="59"/>
        <v>0</v>
      </c>
      <c r="P93" s="7">
        <f t="shared" si="60"/>
        <v>0</v>
      </c>
      <c r="Q93" s="7">
        <f t="shared" si="61"/>
        <v>0</v>
      </c>
      <c r="R93" s="7">
        <f t="shared" si="62"/>
        <v>0</v>
      </c>
      <c r="S93" s="7">
        <f t="shared" si="63"/>
        <v>0</v>
      </c>
      <c r="T93" s="7">
        <f t="shared" si="64"/>
        <v>0</v>
      </c>
      <c r="U93" s="7">
        <f t="shared" si="65"/>
        <v>0</v>
      </c>
      <c r="V93" s="7">
        <f t="shared" si="66"/>
        <v>0</v>
      </c>
      <c r="W93" s="91">
        <f t="shared" si="67"/>
        <v>0</v>
      </c>
      <c r="X93" s="91">
        <f t="shared" si="68"/>
        <v>0</v>
      </c>
      <c r="Y93" s="91">
        <f t="shared" si="69"/>
        <v>0</v>
      </c>
      <c r="Z93" s="91">
        <f t="shared" si="70"/>
        <v>0</v>
      </c>
      <c r="AA93" s="102">
        <f t="shared" si="73"/>
        <v>0</v>
      </c>
      <c r="AB93" s="102">
        <f t="shared" si="74"/>
        <v>0</v>
      </c>
      <c r="AC93" s="102">
        <f t="shared" si="75"/>
        <v>0</v>
      </c>
      <c r="AD93" s="106">
        <f t="shared" si="76"/>
        <v>0</v>
      </c>
      <c r="AE93" s="106">
        <f t="shared" si="77"/>
        <v>0</v>
      </c>
      <c r="AF93" s="106">
        <f t="shared" si="78"/>
        <v>0</v>
      </c>
      <c r="AG93" s="106">
        <f t="shared" si="79"/>
        <v>0</v>
      </c>
      <c r="AH93" s="6">
        <f t="shared" si="80"/>
        <v>0</v>
      </c>
      <c r="AI93" s="1">
        <f t="shared" si="81"/>
        <v>0</v>
      </c>
    </row>
    <row r="94" spans="1:35">
      <c r="A94" s="26">
        <v>9.2000000000000014E-4</v>
      </c>
      <c r="B94" s="5">
        <f t="shared" si="51"/>
        <v>9.2000000000000014E-4</v>
      </c>
      <c r="C94" s="94"/>
      <c r="D94" s="94"/>
      <c r="E94" s="94" t="s">
        <v>112</v>
      </c>
      <c r="F94" s="25">
        <f t="shared" si="71"/>
        <v>0</v>
      </c>
      <c r="G94" s="25">
        <f t="shared" si="72"/>
        <v>0</v>
      </c>
      <c r="H94" s="7">
        <f t="shared" si="52"/>
        <v>0</v>
      </c>
      <c r="I94" s="7">
        <f t="shared" si="53"/>
        <v>0</v>
      </c>
      <c r="J94" s="7">
        <f t="shared" si="54"/>
        <v>0</v>
      </c>
      <c r="K94" s="7">
        <f t="shared" si="55"/>
        <v>0</v>
      </c>
      <c r="L94" s="7">
        <f t="shared" si="56"/>
        <v>0</v>
      </c>
      <c r="M94" s="7">
        <f t="shared" si="57"/>
        <v>0</v>
      </c>
      <c r="N94" s="7">
        <f t="shared" si="58"/>
        <v>0</v>
      </c>
      <c r="O94" s="7">
        <f t="shared" si="59"/>
        <v>0</v>
      </c>
      <c r="P94" s="7">
        <f t="shared" si="60"/>
        <v>0</v>
      </c>
      <c r="Q94" s="7">
        <f t="shared" si="61"/>
        <v>0</v>
      </c>
      <c r="R94" s="7">
        <f t="shared" si="62"/>
        <v>0</v>
      </c>
      <c r="S94" s="7">
        <f t="shared" si="63"/>
        <v>0</v>
      </c>
      <c r="T94" s="7">
        <f t="shared" si="64"/>
        <v>0</v>
      </c>
      <c r="U94" s="7">
        <f t="shared" si="65"/>
        <v>0</v>
      </c>
      <c r="V94" s="7">
        <f t="shared" si="66"/>
        <v>0</v>
      </c>
      <c r="W94" s="91">
        <f t="shared" si="67"/>
        <v>0</v>
      </c>
      <c r="X94" s="91">
        <f t="shared" si="68"/>
        <v>0</v>
      </c>
      <c r="Y94" s="91">
        <f t="shared" si="69"/>
        <v>0</v>
      </c>
      <c r="Z94" s="91">
        <f t="shared" si="70"/>
        <v>0</v>
      </c>
      <c r="AA94" s="102">
        <f t="shared" si="73"/>
        <v>0</v>
      </c>
      <c r="AB94" s="102">
        <f t="shared" si="74"/>
        <v>0</v>
      </c>
      <c r="AC94" s="102">
        <f t="shared" si="75"/>
        <v>0</v>
      </c>
      <c r="AD94" s="106">
        <f t="shared" si="76"/>
        <v>0</v>
      </c>
      <c r="AE94" s="106">
        <f t="shared" si="77"/>
        <v>0</v>
      </c>
      <c r="AF94" s="106">
        <f t="shared" si="78"/>
        <v>0</v>
      </c>
      <c r="AG94" s="106">
        <f t="shared" si="79"/>
        <v>0</v>
      </c>
      <c r="AH94" s="6">
        <f t="shared" si="80"/>
        <v>0</v>
      </c>
      <c r="AI94" s="1">
        <f t="shared" si="81"/>
        <v>0</v>
      </c>
    </row>
    <row r="95" spans="1:35">
      <c r="A95" s="26">
        <v>9.3000000000000005E-4</v>
      </c>
      <c r="B95" s="5">
        <f t="shared" si="51"/>
        <v>9.3000000000000005E-4</v>
      </c>
      <c r="C95" s="94"/>
      <c r="D95" s="94"/>
      <c r="E95" s="94" t="s">
        <v>112</v>
      </c>
      <c r="F95" s="25">
        <f t="shared" si="71"/>
        <v>0</v>
      </c>
      <c r="G95" s="25">
        <f t="shared" si="72"/>
        <v>0</v>
      </c>
      <c r="H95" s="7">
        <f t="shared" si="52"/>
        <v>0</v>
      </c>
      <c r="I95" s="7">
        <f t="shared" si="53"/>
        <v>0</v>
      </c>
      <c r="J95" s="7">
        <f t="shared" si="54"/>
        <v>0</v>
      </c>
      <c r="K95" s="7">
        <f t="shared" si="55"/>
        <v>0</v>
      </c>
      <c r="L95" s="7">
        <f t="shared" si="56"/>
        <v>0</v>
      </c>
      <c r="M95" s="7">
        <f t="shared" si="57"/>
        <v>0</v>
      </c>
      <c r="N95" s="7">
        <f t="shared" si="58"/>
        <v>0</v>
      </c>
      <c r="O95" s="7">
        <f t="shared" si="59"/>
        <v>0</v>
      </c>
      <c r="P95" s="7">
        <f t="shared" si="60"/>
        <v>0</v>
      </c>
      <c r="Q95" s="7">
        <f t="shared" si="61"/>
        <v>0</v>
      </c>
      <c r="R95" s="7">
        <f t="shared" si="62"/>
        <v>0</v>
      </c>
      <c r="S95" s="7">
        <f t="shared" si="63"/>
        <v>0</v>
      </c>
      <c r="T95" s="7">
        <f t="shared" si="64"/>
        <v>0</v>
      </c>
      <c r="U95" s="7">
        <f t="shared" si="65"/>
        <v>0</v>
      </c>
      <c r="V95" s="7">
        <f t="shared" si="66"/>
        <v>0</v>
      </c>
      <c r="W95" s="91">
        <f t="shared" si="67"/>
        <v>0</v>
      </c>
      <c r="X95" s="91">
        <f t="shared" si="68"/>
        <v>0</v>
      </c>
      <c r="Y95" s="91">
        <f t="shared" si="69"/>
        <v>0</v>
      </c>
      <c r="Z95" s="91">
        <f t="shared" si="70"/>
        <v>0</v>
      </c>
      <c r="AA95" s="102">
        <f t="shared" si="73"/>
        <v>0</v>
      </c>
      <c r="AB95" s="102">
        <f t="shared" si="74"/>
        <v>0</v>
      </c>
      <c r="AC95" s="102">
        <f t="shared" si="75"/>
        <v>0</v>
      </c>
      <c r="AD95" s="106">
        <f t="shared" si="76"/>
        <v>0</v>
      </c>
      <c r="AE95" s="106">
        <f t="shared" si="77"/>
        <v>0</v>
      </c>
      <c r="AF95" s="106">
        <f t="shared" si="78"/>
        <v>0</v>
      </c>
      <c r="AG95" s="106">
        <f t="shared" si="79"/>
        <v>0</v>
      </c>
      <c r="AH95" s="6">
        <f t="shared" si="80"/>
        <v>0</v>
      </c>
      <c r="AI95" s="1">
        <f t="shared" si="81"/>
        <v>0</v>
      </c>
    </row>
    <row r="96" spans="1:35">
      <c r="A96" s="26">
        <v>9.4000000000000008E-4</v>
      </c>
      <c r="B96" s="5">
        <f t="shared" si="51"/>
        <v>9.4000000000000008E-4</v>
      </c>
      <c r="C96" s="94"/>
      <c r="D96" s="94"/>
      <c r="E96" s="94" t="s">
        <v>112</v>
      </c>
      <c r="F96" s="25">
        <f t="shared" si="71"/>
        <v>0</v>
      </c>
      <c r="G96" s="25">
        <f t="shared" si="72"/>
        <v>0</v>
      </c>
      <c r="H96" s="7">
        <f t="shared" si="52"/>
        <v>0</v>
      </c>
      <c r="I96" s="7">
        <f t="shared" si="53"/>
        <v>0</v>
      </c>
      <c r="J96" s="7">
        <f t="shared" si="54"/>
        <v>0</v>
      </c>
      <c r="K96" s="7">
        <f t="shared" si="55"/>
        <v>0</v>
      </c>
      <c r="L96" s="7">
        <f t="shared" si="56"/>
        <v>0</v>
      </c>
      <c r="M96" s="7">
        <f t="shared" si="57"/>
        <v>0</v>
      </c>
      <c r="N96" s="7">
        <f t="shared" si="58"/>
        <v>0</v>
      </c>
      <c r="O96" s="7">
        <f t="shared" si="59"/>
        <v>0</v>
      </c>
      <c r="P96" s="7">
        <f t="shared" si="60"/>
        <v>0</v>
      </c>
      <c r="Q96" s="7">
        <f t="shared" si="61"/>
        <v>0</v>
      </c>
      <c r="R96" s="7">
        <f t="shared" si="62"/>
        <v>0</v>
      </c>
      <c r="S96" s="7">
        <f t="shared" si="63"/>
        <v>0</v>
      </c>
      <c r="T96" s="7">
        <f t="shared" si="64"/>
        <v>0</v>
      </c>
      <c r="U96" s="7">
        <f t="shared" si="65"/>
        <v>0</v>
      </c>
      <c r="V96" s="7">
        <f t="shared" si="66"/>
        <v>0</v>
      </c>
      <c r="W96" s="91">
        <f t="shared" si="67"/>
        <v>0</v>
      </c>
      <c r="X96" s="91">
        <f t="shared" si="68"/>
        <v>0</v>
      </c>
      <c r="Y96" s="91">
        <f t="shared" si="69"/>
        <v>0</v>
      </c>
      <c r="Z96" s="91">
        <f t="shared" si="70"/>
        <v>0</v>
      </c>
      <c r="AA96" s="102">
        <f t="shared" si="73"/>
        <v>0</v>
      </c>
      <c r="AB96" s="102">
        <f t="shared" si="74"/>
        <v>0</v>
      </c>
      <c r="AC96" s="102">
        <f t="shared" si="75"/>
        <v>0</v>
      </c>
      <c r="AD96" s="106">
        <f t="shared" si="76"/>
        <v>0</v>
      </c>
      <c r="AE96" s="106">
        <f t="shared" si="77"/>
        <v>0</v>
      </c>
      <c r="AF96" s="106">
        <f t="shared" si="78"/>
        <v>0</v>
      </c>
      <c r="AG96" s="106">
        <f t="shared" si="79"/>
        <v>0</v>
      </c>
      <c r="AH96" s="6">
        <f t="shared" si="80"/>
        <v>0</v>
      </c>
      <c r="AI96" s="1">
        <f t="shared" si="81"/>
        <v>0</v>
      </c>
    </row>
    <row r="97" spans="1:35">
      <c r="A97" s="26">
        <v>9.5000000000000011E-4</v>
      </c>
      <c r="B97" s="5">
        <f t="shared" si="51"/>
        <v>9.5000000000000011E-4</v>
      </c>
      <c r="C97" s="94"/>
      <c r="D97" s="94"/>
      <c r="E97" s="94" t="s">
        <v>112</v>
      </c>
      <c r="F97" s="25">
        <f t="shared" si="71"/>
        <v>0</v>
      </c>
      <c r="G97" s="25">
        <f t="shared" si="72"/>
        <v>0</v>
      </c>
      <c r="H97" s="7">
        <f t="shared" si="52"/>
        <v>0</v>
      </c>
      <c r="I97" s="7">
        <f t="shared" si="53"/>
        <v>0</v>
      </c>
      <c r="J97" s="7">
        <f t="shared" si="54"/>
        <v>0</v>
      </c>
      <c r="K97" s="7">
        <f t="shared" si="55"/>
        <v>0</v>
      </c>
      <c r="L97" s="7">
        <f t="shared" si="56"/>
        <v>0</v>
      </c>
      <c r="M97" s="7">
        <f t="shared" si="57"/>
        <v>0</v>
      </c>
      <c r="N97" s="7">
        <f t="shared" si="58"/>
        <v>0</v>
      </c>
      <c r="O97" s="7">
        <f t="shared" si="59"/>
        <v>0</v>
      </c>
      <c r="P97" s="7">
        <f t="shared" si="60"/>
        <v>0</v>
      </c>
      <c r="Q97" s="7">
        <f t="shared" si="61"/>
        <v>0</v>
      </c>
      <c r="R97" s="7">
        <f t="shared" si="62"/>
        <v>0</v>
      </c>
      <c r="S97" s="7">
        <f t="shared" si="63"/>
        <v>0</v>
      </c>
      <c r="T97" s="7">
        <f t="shared" si="64"/>
        <v>0</v>
      </c>
      <c r="U97" s="7">
        <f t="shared" si="65"/>
        <v>0</v>
      </c>
      <c r="V97" s="7">
        <f t="shared" si="66"/>
        <v>0</v>
      </c>
      <c r="W97" s="91">
        <f t="shared" si="67"/>
        <v>0</v>
      </c>
      <c r="X97" s="91">
        <f t="shared" si="68"/>
        <v>0</v>
      </c>
      <c r="Y97" s="91">
        <f t="shared" si="69"/>
        <v>0</v>
      </c>
      <c r="Z97" s="91">
        <f t="shared" si="70"/>
        <v>0</v>
      </c>
      <c r="AA97" s="102">
        <f t="shared" si="73"/>
        <v>0</v>
      </c>
      <c r="AB97" s="102">
        <f t="shared" si="74"/>
        <v>0</v>
      </c>
      <c r="AC97" s="102">
        <f t="shared" si="75"/>
        <v>0</v>
      </c>
      <c r="AD97" s="106">
        <f t="shared" si="76"/>
        <v>0</v>
      </c>
      <c r="AE97" s="106">
        <f t="shared" si="77"/>
        <v>0</v>
      </c>
      <c r="AF97" s="106">
        <f t="shared" si="78"/>
        <v>0</v>
      </c>
      <c r="AG97" s="106">
        <f t="shared" si="79"/>
        <v>0</v>
      </c>
      <c r="AH97" s="6">
        <f t="shared" si="80"/>
        <v>0</v>
      </c>
      <c r="AI97" s="1">
        <f t="shared" si="81"/>
        <v>0</v>
      </c>
    </row>
    <row r="98" spans="1:35">
      <c r="A98" s="26">
        <v>9.6000000000000013E-4</v>
      </c>
      <c r="B98" s="5">
        <f t="shared" si="51"/>
        <v>9.6000000000000013E-4</v>
      </c>
      <c r="C98" s="94"/>
      <c r="D98" s="94"/>
      <c r="E98" s="94" t="s">
        <v>112</v>
      </c>
      <c r="F98" s="25">
        <f t="shared" si="71"/>
        <v>0</v>
      </c>
      <c r="G98" s="25">
        <f t="shared" si="72"/>
        <v>0</v>
      </c>
      <c r="H98" s="7">
        <f t="shared" si="52"/>
        <v>0</v>
      </c>
      <c r="I98" s="7">
        <f t="shared" si="53"/>
        <v>0</v>
      </c>
      <c r="J98" s="7">
        <f t="shared" si="54"/>
        <v>0</v>
      </c>
      <c r="K98" s="7">
        <f t="shared" si="55"/>
        <v>0</v>
      </c>
      <c r="L98" s="7">
        <f t="shared" si="56"/>
        <v>0</v>
      </c>
      <c r="M98" s="7">
        <f t="shared" si="57"/>
        <v>0</v>
      </c>
      <c r="N98" s="7">
        <f t="shared" si="58"/>
        <v>0</v>
      </c>
      <c r="O98" s="7">
        <f t="shared" si="59"/>
        <v>0</v>
      </c>
      <c r="P98" s="7">
        <f t="shared" si="60"/>
        <v>0</v>
      </c>
      <c r="Q98" s="7">
        <f t="shared" si="61"/>
        <v>0</v>
      </c>
      <c r="R98" s="7">
        <f t="shared" si="62"/>
        <v>0</v>
      </c>
      <c r="S98" s="7">
        <f t="shared" si="63"/>
        <v>0</v>
      </c>
      <c r="T98" s="7">
        <f t="shared" si="64"/>
        <v>0</v>
      </c>
      <c r="U98" s="7">
        <f t="shared" si="65"/>
        <v>0</v>
      </c>
      <c r="V98" s="7">
        <f t="shared" si="66"/>
        <v>0</v>
      </c>
      <c r="W98" s="91">
        <f t="shared" si="67"/>
        <v>0</v>
      </c>
      <c r="X98" s="91">
        <f t="shared" si="68"/>
        <v>0</v>
      </c>
      <c r="Y98" s="91">
        <f t="shared" si="69"/>
        <v>0</v>
      </c>
      <c r="Z98" s="91">
        <f t="shared" si="70"/>
        <v>0</v>
      </c>
      <c r="AA98" s="102">
        <f t="shared" si="73"/>
        <v>0</v>
      </c>
      <c r="AB98" s="102">
        <f t="shared" si="74"/>
        <v>0</v>
      </c>
      <c r="AC98" s="102">
        <f t="shared" si="75"/>
        <v>0</v>
      </c>
      <c r="AD98" s="106">
        <f t="shared" si="76"/>
        <v>0</v>
      </c>
      <c r="AE98" s="106">
        <f t="shared" si="77"/>
        <v>0</v>
      </c>
      <c r="AF98" s="106">
        <f t="shared" si="78"/>
        <v>0</v>
      </c>
      <c r="AG98" s="106">
        <f t="shared" si="79"/>
        <v>0</v>
      </c>
      <c r="AH98" s="6">
        <f t="shared" si="80"/>
        <v>0</v>
      </c>
      <c r="AI98" s="1">
        <f t="shared" si="81"/>
        <v>0</v>
      </c>
    </row>
    <row r="99" spans="1:35">
      <c r="A99" s="26">
        <v>9.7000000000000016E-4</v>
      </c>
      <c r="B99" s="5">
        <f>AI99+A99</f>
        <v>9.7000000000000016E-4</v>
      </c>
      <c r="C99" s="94"/>
      <c r="D99" s="94"/>
      <c r="E99" s="94" t="s">
        <v>112</v>
      </c>
      <c r="F99" s="25">
        <f t="shared" si="71"/>
        <v>0</v>
      </c>
      <c r="G99" s="25">
        <f t="shared" si="72"/>
        <v>0</v>
      </c>
      <c r="H99" s="7">
        <f t="shared" si="52"/>
        <v>0</v>
      </c>
      <c r="I99" s="7">
        <f t="shared" si="53"/>
        <v>0</v>
      </c>
      <c r="J99" s="7">
        <f t="shared" si="54"/>
        <v>0</v>
      </c>
      <c r="K99" s="7">
        <f t="shared" si="55"/>
        <v>0</v>
      </c>
      <c r="L99" s="7">
        <f t="shared" si="56"/>
        <v>0</v>
      </c>
      <c r="M99" s="7">
        <f t="shared" si="57"/>
        <v>0</v>
      </c>
      <c r="N99" s="7">
        <f t="shared" si="58"/>
        <v>0</v>
      </c>
      <c r="O99" s="7">
        <f t="shared" si="59"/>
        <v>0</v>
      </c>
      <c r="P99" s="7">
        <f t="shared" si="60"/>
        <v>0</v>
      </c>
      <c r="Q99" s="7">
        <f t="shared" si="61"/>
        <v>0</v>
      </c>
      <c r="R99" s="7">
        <f t="shared" si="62"/>
        <v>0</v>
      </c>
      <c r="S99" s="7">
        <f t="shared" si="63"/>
        <v>0</v>
      </c>
      <c r="T99" s="7">
        <f t="shared" si="64"/>
        <v>0</v>
      </c>
      <c r="U99" s="7">
        <f t="shared" si="65"/>
        <v>0</v>
      </c>
      <c r="V99" s="7">
        <f t="shared" si="66"/>
        <v>0</v>
      </c>
      <c r="W99" s="91">
        <f t="shared" si="67"/>
        <v>0</v>
      </c>
      <c r="X99" s="91">
        <f t="shared" si="68"/>
        <v>0</v>
      </c>
      <c r="Y99" s="91">
        <f t="shared" si="69"/>
        <v>0</v>
      </c>
      <c r="Z99" s="91">
        <f t="shared" si="70"/>
        <v>0</v>
      </c>
      <c r="AA99" s="102">
        <f t="shared" si="73"/>
        <v>0</v>
      </c>
      <c r="AB99" s="102">
        <f t="shared" si="74"/>
        <v>0</v>
      </c>
      <c r="AC99" s="102">
        <f t="shared" si="75"/>
        <v>0</v>
      </c>
      <c r="AD99" s="106">
        <f t="shared" si="76"/>
        <v>0</v>
      </c>
      <c r="AE99" s="106">
        <f t="shared" si="77"/>
        <v>0</v>
      </c>
      <c r="AF99" s="106">
        <f t="shared" si="78"/>
        <v>0</v>
      </c>
      <c r="AG99" s="106">
        <f t="shared" si="79"/>
        <v>0</v>
      </c>
      <c r="AH99" s="6">
        <f t="shared" si="80"/>
        <v>0</v>
      </c>
      <c r="AI99" s="1">
        <f t="shared" si="81"/>
        <v>0</v>
      </c>
    </row>
    <row r="100" spans="1:35">
      <c r="A100" s="26">
        <v>9.7999999999999997E-4</v>
      </c>
      <c r="B100" s="5">
        <f>AI100+A100</f>
        <v>9.7999999999999997E-4</v>
      </c>
      <c r="C100" s="94"/>
      <c r="D100" s="94"/>
      <c r="E100" s="94" t="s">
        <v>112</v>
      </c>
      <c r="F100" s="25">
        <f t="shared" si="71"/>
        <v>0</v>
      </c>
      <c r="G100" s="25">
        <f t="shared" si="72"/>
        <v>0</v>
      </c>
      <c r="H100" s="7">
        <f t="shared" si="52"/>
        <v>0</v>
      </c>
      <c r="I100" s="7">
        <f t="shared" si="53"/>
        <v>0</v>
      </c>
      <c r="J100" s="7">
        <f t="shared" si="54"/>
        <v>0</v>
      </c>
      <c r="K100" s="7">
        <f t="shared" si="55"/>
        <v>0</v>
      </c>
      <c r="L100" s="7">
        <f t="shared" si="56"/>
        <v>0</v>
      </c>
      <c r="M100" s="7">
        <f t="shared" si="57"/>
        <v>0</v>
      </c>
      <c r="N100" s="7">
        <f t="shared" si="58"/>
        <v>0</v>
      </c>
      <c r="O100" s="7">
        <f t="shared" si="59"/>
        <v>0</v>
      </c>
      <c r="P100" s="7">
        <f t="shared" si="60"/>
        <v>0</v>
      </c>
      <c r="Q100" s="7">
        <f t="shared" si="61"/>
        <v>0</v>
      </c>
      <c r="R100" s="7">
        <f t="shared" si="62"/>
        <v>0</v>
      </c>
      <c r="S100" s="7">
        <f t="shared" si="63"/>
        <v>0</v>
      </c>
      <c r="T100" s="7">
        <f t="shared" si="64"/>
        <v>0</v>
      </c>
      <c r="U100" s="7">
        <f t="shared" si="65"/>
        <v>0</v>
      </c>
      <c r="V100" s="7">
        <f t="shared" si="66"/>
        <v>0</v>
      </c>
      <c r="W100" s="91">
        <f t="shared" si="67"/>
        <v>0</v>
      </c>
      <c r="X100" s="91">
        <f t="shared" si="68"/>
        <v>0</v>
      </c>
      <c r="Y100" s="91">
        <f t="shared" si="69"/>
        <v>0</v>
      </c>
      <c r="Z100" s="91">
        <f t="shared" si="70"/>
        <v>0</v>
      </c>
      <c r="AA100" s="102">
        <f t="shared" si="73"/>
        <v>0</v>
      </c>
      <c r="AB100" s="102">
        <f t="shared" si="74"/>
        <v>0</v>
      </c>
      <c r="AC100" s="102">
        <f t="shared" si="75"/>
        <v>0</v>
      </c>
      <c r="AD100" s="106">
        <f t="shared" si="76"/>
        <v>0</v>
      </c>
      <c r="AE100" s="106">
        <f t="shared" si="77"/>
        <v>0</v>
      </c>
      <c r="AF100" s="106">
        <f t="shared" si="78"/>
        <v>0</v>
      </c>
      <c r="AG100" s="106">
        <f t="shared" si="79"/>
        <v>0</v>
      </c>
      <c r="AH100" s="6">
        <f t="shared" si="80"/>
        <v>0</v>
      </c>
      <c r="AI100" s="1">
        <f t="shared" si="81"/>
        <v>0</v>
      </c>
    </row>
    <row r="101" spans="1:35">
      <c r="A101" s="26">
        <v>9.9000000000000021E-4</v>
      </c>
      <c r="B101" s="5">
        <f>AI101+A101</f>
        <v>9.9000000000000021E-4</v>
      </c>
      <c r="C101" s="94"/>
      <c r="D101" s="94"/>
      <c r="E101" s="94" t="s">
        <v>112</v>
      </c>
      <c r="F101" s="25">
        <f t="shared" si="71"/>
        <v>0</v>
      </c>
      <c r="G101" s="25">
        <f t="shared" si="72"/>
        <v>0</v>
      </c>
      <c r="H101" s="7">
        <f t="shared" si="52"/>
        <v>0</v>
      </c>
      <c r="I101" s="7">
        <f t="shared" si="53"/>
        <v>0</v>
      </c>
      <c r="J101" s="7">
        <f t="shared" si="54"/>
        <v>0</v>
      </c>
      <c r="K101" s="7">
        <f t="shared" si="55"/>
        <v>0</v>
      </c>
      <c r="L101" s="7">
        <f t="shared" si="56"/>
        <v>0</v>
      </c>
      <c r="M101" s="7">
        <f t="shared" si="57"/>
        <v>0</v>
      </c>
      <c r="N101" s="7">
        <f t="shared" si="58"/>
        <v>0</v>
      </c>
      <c r="O101" s="7">
        <f t="shared" si="59"/>
        <v>0</v>
      </c>
      <c r="P101" s="7">
        <f t="shared" si="60"/>
        <v>0</v>
      </c>
      <c r="Q101" s="7">
        <f t="shared" si="61"/>
        <v>0</v>
      </c>
      <c r="R101" s="7">
        <f t="shared" si="62"/>
        <v>0</v>
      </c>
      <c r="S101" s="7">
        <f t="shared" si="63"/>
        <v>0</v>
      </c>
      <c r="T101" s="7">
        <f t="shared" si="64"/>
        <v>0</v>
      </c>
      <c r="U101" s="7">
        <f t="shared" si="65"/>
        <v>0</v>
      </c>
      <c r="V101" s="7">
        <f t="shared" si="66"/>
        <v>0</v>
      </c>
      <c r="W101" s="91">
        <f t="shared" si="67"/>
        <v>0</v>
      </c>
      <c r="X101" s="91">
        <f t="shared" si="68"/>
        <v>0</v>
      </c>
      <c r="Y101" s="91">
        <f t="shared" si="69"/>
        <v>0</v>
      </c>
      <c r="Z101" s="91">
        <f t="shared" si="70"/>
        <v>0</v>
      </c>
      <c r="AA101" s="102">
        <f t="shared" si="73"/>
        <v>0</v>
      </c>
      <c r="AB101" s="102">
        <f t="shared" si="74"/>
        <v>0</v>
      </c>
      <c r="AC101" s="102">
        <f t="shared" si="75"/>
        <v>0</v>
      </c>
      <c r="AD101" s="106">
        <f t="shared" si="76"/>
        <v>0</v>
      </c>
      <c r="AE101" s="106">
        <f t="shared" si="77"/>
        <v>0</v>
      </c>
      <c r="AF101" s="106">
        <f t="shared" si="78"/>
        <v>0</v>
      </c>
      <c r="AG101" s="106">
        <f t="shared" si="79"/>
        <v>0</v>
      </c>
      <c r="AH101" s="6">
        <f t="shared" si="80"/>
        <v>0</v>
      </c>
      <c r="AI101" s="1">
        <f t="shared" si="81"/>
        <v>0</v>
      </c>
    </row>
    <row r="102" spans="1:35">
      <c r="A102" s="26">
        <v>1E-3</v>
      </c>
      <c r="B102" s="5">
        <f>AI102+A102</f>
        <v>1E-3</v>
      </c>
      <c r="C102" s="94"/>
      <c r="D102" s="94"/>
      <c r="E102" s="94" t="s">
        <v>112</v>
      </c>
      <c r="F102" s="25">
        <f t="shared" si="71"/>
        <v>0</v>
      </c>
      <c r="G102" s="25">
        <f t="shared" si="72"/>
        <v>0</v>
      </c>
      <c r="H102" s="7">
        <f t="shared" si="52"/>
        <v>0</v>
      </c>
      <c r="I102" s="7">
        <f t="shared" si="53"/>
        <v>0</v>
      </c>
      <c r="J102" s="7">
        <f t="shared" si="54"/>
        <v>0</v>
      </c>
      <c r="K102" s="7">
        <f t="shared" si="55"/>
        <v>0</v>
      </c>
      <c r="L102" s="7">
        <f t="shared" si="56"/>
        <v>0</v>
      </c>
      <c r="M102" s="7">
        <f t="shared" si="57"/>
        <v>0</v>
      </c>
      <c r="N102" s="7">
        <f t="shared" si="58"/>
        <v>0</v>
      </c>
      <c r="O102" s="7">
        <f t="shared" si="59"/>
        <v>0</v>
      </c>
      <c r="P102" s="7">
        <f t="shared" si="60"/>
        <v>0</v>
      </c>
      <c r="Q102" s="7">
        <f t="shared" si="61"/>
        <v>0</v>
      </c>
      <c r="R102" s="7">
        <f t="shared" si="62"/>
        <v>0</v>
      </c>
      <c r="S102" s="7">
        <f t="shared" si="63"/>
        <v>0</v>
      </c>
      <c r="T102" s="7">
        <f t="shared" si="64"/>
        <v>0</v>
      </c>
      <c r="U102" s="7">
        <f t="shared" si="65"/>
        <v>0</v>
      </c>
      <c r="V102" s="7">
        <f t="shared" si="66"/>
        <v>0</v>
      </c>
      <c r="W102" s="91">
        <f t="shared" si="67"/>
        <v>0</v>
      </c>
      <c r="X102" s="91">
        <f t="shared" si="68"/>
        <v>0</v>
      </c>
      <c r="Y102" s="91">
        <f t="shared" si="69"/>
        <v>0</v>
      </c>
      <c r="Z102" s="91">
        <f t="shared" si="70"/>
        <v>0</v>
      </c>
      <c r="AA102" s="102">
        <f t="shared" si="73"/>
        <v>0</v>
      </c>
      <c r="AB102" s="102">
        <f t="shared" si="74"/>
        <v>0</v>
      </c>
      <c r="AC102" s="102">
        <f t="shared" si="75"/>
        <v>0</v>
      </c>
      <c r="AD102" s="106">
        <f t="shared" si="76"/>
        <v>0</v>
      </c>
      <c r="AE102" s="106">
        <f t="shared" si="77"/>
        <v>0</v>
      </c>
      <c r="AF102" s="106">
        <f t="shared" si="78"/>
        <v>0</v>
      </c>
      <c r="AG102" s="106">
        <f t="shared" si="79"/>
        <v>0</v>
      </c>
      <c r="AH102" s="6">
        <f t="shared" si="80"/>
        <v>0</v>
      </c>
      <c r="AI102" s="1">
        <f t="shared" si="81"/>
        <v>0</v>
      </c>
    </row>
    <row r="103" spans="1:35" s="24" customFormat="1">
      <c r="A103" s="124" t="s">
        <v>73</v>
      </c>
    </row>
    <row r="104" spans="1:35">
      <c r="A104" s="26">
        <v>4.0499999999999998E-3</v>
      </c>
      <c r="B104" s="5">
        <f t="shared" ref="B104:B135" si="82">AI104+A104</f>
        <v>50000.00405000001</v>
      </c>
      <c r="C104" s="138" t="s">
        <v>133</v>
      </c>
      <c r="D104" t="s">
        <v>80</v>
      </c>
      <c r="E104" s="94" t="s">
        <v>111</v>
      </c>
      <c r="F104" s="25">
        <f t="shared" ref="F104:F151" si="83">COUNTIF(H104:Z104,"&gt;1")</f>
        <v>9</v>
      </c>
      <c r="G104" s="25">
        <f t="shared" ref="G104:G151" si="84">COUNTIF(AD104:AH104,"&gt;1")</f>
        <v>5</v>
      </c>
      <c r="H104" s="7">
        <f t="shared" ref="H104:H135" si="85">IF(ISERROR(VLOOKUP($C104,_tri1,5,FALSE)),0,(VLOOKUP($C104,_tri1,5,FALSE)))</f>
        <v>10000.000000000002</v>
      </c>
      <c r="I104" s="7">
        <f t="shared" ref="I104:I135" si="86">IF(ISERROR(VLOOKUP($C104,_tri2,5,FALSE)),0,(VLOOKUP($C104,_tri2,5,FALSE)))</f>
        <v>9201.9616584930554</v>
      </c>
      <c r="J104" s="7">
        <f t="shared" ref="J104:J135" si="87">IF(ISERROR(VLOOKUP($C104,_tri3,5,FALSE)),0,(VLOOKUP($C104,_tri3,5,FALSE)))</f>
        <v>9999.9999999999945</v>
      </c>
      <c r="K104" s="7">
        <f t="shared" ref="K104:K135" si="88">IF(ISERROR(VLOOKUP($C104,_tri4,5,FALSE)),0,(VLOOKUP($C104,_tri4,5,FALSE)))</f>
        <v>9929.7541394882082</v>
      </c>
      <c r="L104" s="7">
        <f t="shared" ref="L104:L135" si="89">IF(ISERROR(VLOOKUP($C104,_tri5,5,FALSE)),0,(VLOOKUP($C104,_tri5,5,FALSE)))</f>
        <v>10000</v>
      </c>
      <c r="M104" s="7">
        <f t="shared" ref="M104:M135" si="90">IF(ISERROR(VLOOKUP($C104,_tri6,5,FALSE)),0,(VLOOKUP($C104,_tri6,5,FALSE)))</f>
        <v>0</v>
      </c>
      <c r="N104" s="7">
        <f t="shared" ref="N104:N135" si="91">IF(ISERROR(VLOOKUP($C104,_tri7,5,FALSE)),0,(VLOOKUP($C104,_tri7,5,FALSE)))</f>
        <v>10000.000000000004</v>
      </c>
      <c r="O104" s="7">
        <f t="shared" ref="O104:O135" si="92">IF(ISERROR(VLOOKUP($C104,_tri8,5,FALSE)),0,(VLOOKUP($C104,_tri8,5,FALSE)))</f>
        <v>10000</v>
      </c>
      <c r="P104" s="7">
        <f t="shared" ref="P104:P135" si="93">IF(ISERROR(VLOOKUP($C104,_tri9,5,FALSE)),0,(VLOOKUP($C104,_tri9,5,FALSE)))</f>
        <v>0</v>
      </c>
      <c r="Q104" s="7">
        <f t="shared" ref="Q104:Q135" si="94">IF(ISERROR(VLOOKUP($C104,_tri10,5,FALSE)),0,(VLOOKUP($C104,_tri10,5,FALSE)))</f>
        <v>0</v>
      </c>
      <c r="R104" s="7">
        <f t="shared" ref="R104:R135" si="95">IF(ISERROR(VLOOKUP($C104,_tri11,5,FALSE)),0,(VLOOKUP($C104,_tri11,5,FALSE)))</f>
        <v>0</v>
      </c>
      <c r="S104" s="7">
        <f t="shared" ref="S104:S135" si="96">IF(ISERROR(VLOOKUP($C104,aqua1,5,FALSE)),0,(VLOOKUP($C104,aqua1,5,FALSE)))</f>
        <v>9505.9076262083945</v>
      </c>
      <c r="T104" s="7">
        <f t="shared" ref="T104:T135" si="97">IF(ISERROR(VLOOKUP($C104,aqua2,5,FALSE)),0,(VLOOKUP($C104,aqua2,5,FALSE)))</f>
        <v>0</v>
      </c>
      <c r="U104" s="7">
        <f t="shared" ref="U104:U135" si="98">IF(ISERROR(VLOOKUP($C104,aqua3,5,FALSE)),0,(VLOOKUP($C104,aqua3,5,FALSE)))</f>
        <v>10000</v>
      </c>
      <c r="V104" s="7">
        <f t="shared" ref="V104:V135" si="99">IF(ISERROR(VLOOKUP($C104,aqua4,5,FALSE)),0,(VLOOKUP($C104,aqua4,5,FALSE)))</f>
        <v>0</v>
      </c>
      <c r="W104" s="91">
        <f t="shared" ref="W104:W135" si="100">IF(ISERROR(VLOOKUP($C104,_dua1,5,FALSE)),0,(VLOOKUP($C104,_dua1,5,FALSE)))</f>
        <v>0</v>
      </c>
      <c r="X104" s="91">
        <f t="shared" ref="X104:X135" si="101">IF(ISERROR(VLOOKUP($C104,_dua2,5,FALSE)),0,(VLOOKUP($C104,_dua2,5,FALSE)))</f>
        <v>0</v>
      </c>
      <c r="Y104" s="91">
        <f t="shared" ref="Y104:Y135" si="102">IF(ISERROR(VLOOKUP($C104,_dua3,5,FALSE)),0,(VLOOKUP($C104,_dua3,5,FALSE)))</f>
        <v>0</v>
      </c>
      <c r="Z104" s="91">
        <f t="shared" ref="Z104:Z135" si="103">IF(ISERROR(VLOOKUP($C104,_dua4,5,FALSE)),0,(VLOOKUP($C104,_dua4,5,FALSE)))</f>
        <v>0</v>
      </c>
      <c r="AA104" s="102">
        <f t="shared" ref="AA104:AA151" si="104">LARGE(H104:R104,5)</f>
        <v>9999.9999999999945</v>
      </c>
      <c r="AB104" s="102">
        <f t="shared" ref="AB104:AB151" si="105">LARGE(S104:V104,1)</f>
        <v>10000</v>
      </c>
      <c r="AC104" s="102">
        <f t="shared" ref="AC104:AC151" si="106">LARGE(W104:Z104,1)</f>
        <v>0</v>
      </c>
      <c r="AD104" s="106">
        <f t="shared" ref="AD104:AD151" si="107">LARGE(H104:R104,1)</f>
        <v>10000.000000000004</v>
      </c>
      <c r="AE104" s="106">
        <f t="shared" ref="AE104:AE151" si="108">LARGE(H104:R104,2)</f>
        <v>10000.000000000002</v>
      </c>
      <c r="AF104" s="106">
        <f t="shared" ref="AF104:AF151" si="109">LARGE(H104:R104,3)</f>
        <v>10000</v>
      </c>
      <c r="AG104" s="106">
        <f t="shared" ref="AG104:AG151" si="110">LARGE(H104:R104,4)</f>
        <v>10000</v>
      </c>
      <c r="AH104" s="6">
        <f t="shared" ref="AH104:AH151" si="111">LARGE(AA104:AC104,1)</f>
        <v>10000</v>
      </c>
      <c r="AI104" s="1">
        <f t="shared" ref="AI104:AI151" si="112">SUM(AD104:AG104)+AH104</f>
        <v>50000.000000000007</v>
      </c>
    </row>
    <row r="105" spans="1:35">
      <c r="A105" s="26">
        <v>4.0600000000000002E-3</v>
      </c>
      <c r="B105" s="5">
        <f t="shared" si="82"/>
        <v>48410.795339472861</v>
      </c>
      <c r="C105" s="138" t="s">
        <v>137</v>
      </c>
      <c r="D105" t="s">
        <v>80</v>
      </c>
      <c r="E105" s="94" t="s">
        <v>111</v>
      </c>
      <c r="F105" s="25">
        <f t="shared" si="83"/>
        <v>7</v>
      </c>
      <c r="G105" s="25">
        <f t="shared" si="84"/>
        <v>5</v>
      </c>
      <c r="H105" s="7">
        <f t="shared" si="85"/>
        <v>9694.4713870029154</v>
      </c>
      <c r="I105" s="7">
        <f t="shared" si="86"/>
        <v>8923.4760051880421</v>
      </c>
      <c r="J105" s="7">
        <f t="shared" si="87"/>
        <v>9638.9548693586694</v>
      </c>
      <c r="K105" s="7">
        <f t="shared" si="88"/>
        <v>10000.000000000002</v>
      </c>
      <c r="L105" s="7">
        <f t="shared" si="89"/>
        <v>9590.3479236812564</v>
      </c>
      <c r="M105" s="7">
        <f t="shared" si="90"/>
        <v>0</v>
      </c>
      <c r="N105" s="7">
        <f t="shared" si="91"/>
        <v>0</v>
      </c>
      <c r="O105" s="7">
        <f t="shared" si="92"/>
        <v>9487.0170994300188</v>
      </c>
      <c r="P105" s="7">
        <f t="shared" si="93"/>
        <v>0</v>
      </c>
      <c r="Q105" s="7">
        <f t="shared" si="94"/>
        <v>0</v>
      </c>
      <c r="R105" s="7">
        <f t="shared" si="95"/>
        <v>0</v>
      </c>
      <c r="S105" s="7">
        <f t="shared" si="96"/>
        <v>8676.4705882353246</v>
      </c>
      <c r="T105" s="7">
        <f t="shared" si="97"/>
        <v>0</v>
      </c>
      <c r="U105" s="7">
        <f t="shared" si="98"/>
        <v>0</v>
      </c>
      <c r="V105" s="7">
        <f t="shared" si="99"/>
        <v>0</v>
      </c>
      <c r="W105" s="91">
        <f t="shared" si="100"/>
        <v>0</v>
      </c>
      <c r="X105" s="91">
        <f t="shared" si="101"/>
        <v>0</v>
      </c>
      <c r="Y105" s="91">
        <f t="shared" si="102"/>
        <v>0</v>
      </c>
      <c r="Z105" s="91">
        <f t="shared" si="103"/>
        <v>0</v>
      </c>
      <c r="AA105" s="102">
        <f t="shared" si="104"/>
        <v>9487.0170994300188</v>
      </c>
      <c r="AB105" s="102">
        <f t="shared" si="105"/>
        <v>8676.4705882353246</v>
      </c>
      <c r="AC105" s="102">
        <f t="shared" si="106"/>
        <v>0</v>
      </c>
      <c r="AD105" s="106">
        <f t="shared" si="107"/>
        <v>10000.000000000002</v>
      </c>
      <c r="AE105" s="106">
        <f t="shared" si="108"/>
        <v>9694.4713870029154</v>
      </c>
      <c r="AF105" s="106">
        <f t="shared" si="109"/>
        <v>9638.9548693586694</v>
      </c>
      <c r="AG105" s="106">
        <f t="shared" si="110"/>
        <v>9590.3479236812564</v>
      </c>
      <c r="AH105" s="6">
        <f t="shared" si="111"/>
        <v>9487.0170994300188</v>
      </c>
      <c r="AI105" s="1">
        <f t="shared" si="112"/>
        <v>48410.791279472862</v>
      </c>
    </row>
    <row r="106" spans="1:35">
      <c r="A106" s="26">
        <v>4.0699999999999998E-3</v>
      </c>
      <c r="B106" s="5">
        <f t="shared" si="82"/>
        <v>42389.870768891131</v>
      </c>
      <c r="C106" s="138" t="s">
        <v>141</v>
      </c>
      <c r="D106" t="s">
        <v>107</v>
      </c>
      <c r="E106" s="94" t="s">
        <v>111</v>
      </c>
      <c r="F106" s="25">
        <f t="shared" si="83"/>
        <v>5</v>
      </c>
      <c r="G106" s="25">
        <f t="shared" si="84"/>
        <v>5</v>
      </c>
      <c r="H106" s="7">
        <f t="shared" si="85"/>
        <v>8829.5053003533631</v>
      </c>
      <c r="I106" s="7">
        <f t="shared" si="86"/>
        <v>0</v>
      </c>
      <c r="J106" s="7">
        <f t="shared" si="87"/>
        <v>0</v>
      </c>
      <c r="K106" s="7">
        <f t="shared" si="88"/>
        <v>8958.8048890900827</v>
      </c>
      <c r="L106" s="7">
        <f t="shared" si="89"/>
        <v>8644.4107233181585</v>
      </c>
      <c r="M106" s="7">
        <f t="shared" si="90"/>
        <v>0</v>
      </c>
      <c r="N106" s="7">
        <f t="shared" si="91"/>
        <v>8083.4803057025283</v>
      </c>
      <c r="O106" s="7">
        <f t="shared" si="92"/>
        <v>0</v>
      </c>
      <c r="P106" s="7">
        <f t="shared" si="93"/>
        <v>0</v>
      </c>
      <c r="Q106" s="7">
        <f t="shared" si="94"/>
        <v>0</v>
      </c>
      <c r="R106" s="7">
        <f t="shared" si="95"/>
        <v>0</v>
      </c>
      <c r="S106" s="7">
        <f t="shared" si="96"/>
        <v>7873.665480427002</v>
      </c>
      <c r="T106" s="7">
        <f t="shared" si="97"/>
        <v>0</v>
      </c>
      <c r="U106" s="7">
        <f t="shared" si="98"/>
        <v>0</v>
      </c>
      <c r="V106" s="7">
        <f t="shared" si="99"/>
        <v>0</v>
      </c>
      <c r="W106" s="91">
        <f t="shared" si="100"/>
        <v>0</v>
      </c>
      <c r="X106" s="91">
        <f t="shared" si="101"/>
        <v>0</v>
      </c>
      <c r="Y106" s="91">
        <f t="shared" si="102"/>
        <v>0</v>
      </c>
      <c r="Z106" s="91">
        <f t="shared" si="103"/>
        <v>0</v>
      </c>
      <c r="AA106" s="102">
        <f t="shared" si="104"/>
        <v>0</v>
      </c>
      <c r="AB106" s="102">
        <f t="shared" si="105"/>
        <v>7873.665480427002</v>
      </c>
      <c r="AC106" s="102">
        <f t="shared" si="106"/>
        <v>0</v>
      </c>
      <c r="AD106" s="106">
        <f t="shared" si="107"/>
        <v>8958.8048890900827</v>
      </c>
      <c r="AE106" s="106">
        <f t="shared" si="108"/>
        <v>8829.5053003533631</v>
      </c>
      <c r="AF106" s="106">
        <f t="shared" si="109"/>
        <v>8644.4107233181585</v>
      </c>
      <c r="AG106" s="106">
        <f t="shared" si="110"/>
        <v>8083.4803057025283</v>
      </c>
      <c r="AH106" s="6">
        <f t="shared" si="111"/>
        <v>7873.665480427002</v>
      </c>
      <c r="AI106" s="1">
        <f t="shared" si="112"/>
        <v>42389.866698891128</v>
      </c>
    </row>
    <row r="107" spans="1:35">
      <c r="A107" s="26">
        <v>4.0800000000000003E-3</v>
      </c>
      <c r="B107" s="5">
        <f t="shared" si="82"/>
        <v>42201.417478640004</v>
      </c>
      <c r="C107" s="138" t="s">
        <v>142</v>
      </c>
      <c r="D107" t="s">
        <v>82</v>
      </c>
      <c r="E107" s="94" t="s">
        <v>111</v>
      </c>
      <c r="F107" s="25">
        <f t="shared" si="83"/>
        <v>7</v>
      </c>
      <c r="G107" s="25">
        <f t="shared" si="84"/>
        <v>5</v>
      </c>
      <c r="H107" s="7">
        <f t="shared" si="85"/>
        <v>8002.4019215372336</v>
      </c>
      <c r="I107" s="7">
        <f t="shared" si="86"/>
        <v>6923.8510566923651</v>
      </c>
      <c r="J107" s="7">
        <f t="shared" si="87"/>
        <v>0</v>
      </c>
      <c r="K107" s="7">
        <f t="shared" si="88"/>
        <v>0</v>
      </c>
      <c r="L107" s="7">
        <f t="shared" si="89"/>
        <v>0</v>
      </c>
      <c r="M107" s="7">
        <f t="shared" si="90"/>
        <v>9416.4456233421697</v>
      </c>
      <c r="N107" s="7">
        <f t="shared" si="91"/>
        <v>0</v>
      </c>
      <c r="O107" s="7">
        <f t="shared" si="92"/>
        <v>8045.1127819548856</v>
      </c>
      <c r="P107" s="7">
        <f t="shared" si="93"/>
        <v>0</v>
      </c>
      <c r="Q107" s="7">
        <f t="shared" si="94"/>
        <v>0</v>
      </c>
      <c r="R107" s="7">
        <f t="shared" si="95"/>
        <v>0</v>
      </c>
      <c r="S107" s="7">
        <f t="shared" si="96"/>
        <v>7763.1578947368052</v>
      </c>
      <c r="T107" s="7">
        <f t="shared" si="97"/>
        <v>0</v>
      </c>
      <c r="U107" s="7">
        <f t="shared" si="98"/>
        <v>7813.0841121495314</v>
      </c>
      <c r="V107" s="7">
        <f t="shared" si="99"/>
        <v>0</v>
      </c>
      <c r="W107" s="91">
        <f t="shared" si="100"/>
        <v>9813.6020151133489</v>
      </c>
      <c r="X107" s="91">
        <f t="shared" si="101"/>
        <v>0</v>
      </c>
      <c r="Y107" s="91">
        <f t="shared" si="102"/>
        <v>0</v>
      </c>
      <c r="Z107" s="91">
        <f t="shared" si="103"/>
        <v>0</v>
      </c>
      <c r="AA107" s="102">
        <f t="shared" si="104"/>
        <v>0</v>
      </c>
      <c r="AB107" s="102">
        <f t="shared" si="105"/>
        <v>7813.0841121495314</v>
      </c>
      <c r="AC107" s="102">
        <f t="shared" si="106"/>
        <v>9813.6020151133489</v>
      </c>
      <c r="AD107" s="106">
        <f t="shared" si="107"/>
        <v>9416.4456233421697</v>
      </c>
      <c r="AE107" s="106">
        <f t="shared" si="108"/>
        <v>8045.1127819548856</v>
      </c>
      <c r="AF107" s="106">
        <f t="shared" si="109"/>
        <v>8002.4019215372336</v>
      </c>
      <c r="AG107" s="106">
        <f t="shared" si="110"/>
        <v>6923.8510566923651</v>
      </c>
      <c r="AH107" s="6">
        <f t="shared" si="111"/>
        <v>9813.6020151133489</v>
      </c>
      <c r="AI107" s="1">
        <f t="shared" si="112"/>
        <v>42201.413398640005</v>
      </c>
    </row>
    <row r="108" spans="1:35">
      <c r="A108" s="26">
        <v>4.0899999999999999E-3</v>
      </c>
      <c r="B108" s="5">
        <f t="shared" si="82"/>
        <v>42374.936054250036</v>
      </c>
      <c r="C108" s="94" t="s">
        <v>146</v>
      </c>
      <c r="D108" s="94" t="s">
        <v>98</v>
      </c>
      <c r="E108" s="94" t="s">
        <v>111</v>
      </c>
      <c r="F108" s="25">
        <f t="shared" si="83"/>
        <v>5</v>
      </c>
      <c r="G108" s="25">
        <f t="shared" si="84"/>
        <v>5</v>
      </c>
      <c r="H108" s="7">
        <f t="shared" si="85"/>
        <v>8212.8184059161867</v>
      </c>
      <c r="I108" s="7">
        <f t="shared" si="86"/>
        <v>6951.8356348938878</v>
      </c>
      <c r="J108" s="7">
        <f t="shared" si="87"/>
        <v>0</v>
      </c>
      <c r="K108" s="7">
        <f t="shared" si="88"/>
        <v>0</v>
      </c>
      <c r="L108" s="7">
        <f t="shared" si="89"/>
        <v>0</v>
      </c>
      <c r="M108" s="7">
        <f t="shared" si="90"/>
        <v>9999.9999999999964</v>
      </c>
      <c r="N108" s="7">
        <f t="shared" si="91"/>
        <v>7210.2779234399623</v>
      </c>
      <c r="O108" s="7">
        <f t="shared" si="92"/>
        <v>0</v>
      </c>
      <c r="P108" s="7">
        <f t="shared" si="93"/>
        <v>0</v>
      </c>
      <c r="Q108" s="7">
        <f t="shared" si="94"/>
        <v>0</v>
      </c>
      <c r="R108" s="7">
        <f t="shared" si="95"/>
        <v>0</v>
      </c>
      <c r="S108" s="7">
        <f t="shared" si="96"/>
        <v>0</v>
      </c>
      <c r="T108" s="7">
        <f t="shared" si="97"/>
        <v>0</v>
      </c>
      <c r="U108" s="7">
        <f t="shared" si="98"/>
        <v>0</v>
      </c>
      <c r="V108" s="7">
        <f t="shared" si="99"/>
        <v>0</v>
      </c>
      <c r="W108" s="91">
        <f t="shared" si="100"/>
        <v>10000</v>
      </c>
      <c r="X108" s="91">
        <f t="shared" si="101"/>
        <v>0</v>
      </c>
      <c r="Y108" s="91">
        <f t="shared" si="102"/>
        <v>0</v>
      </c>
      <c r="Z108" s="91">
        <f t="shared" si="103"/>
        <v>0</v>
      </c>
      <c r="AA108" s="102">
        <f t="shared" si="104"/>
        <v>0</v>
      </c>
      <c r="AB108" s="102">
        <f t="shared" si="105"/>
        <v>0</v>
      </c>
      <c r="AC108" s="102">
        <f t="shared" si="106"/>
        <v>10000</v>
      </c>
      <c r="AD108" s="106">
        <f t="shared" si="107"/>
        <v>9999.9999999999964</v>
      </c>
      <c r="AE108" s="106">
        <f t="shared" si="108"/>
        <v>8212.8184059161867</v>
      </c>
      <c r="AF108" s="106">
        <f t="shared" si="109"/>
        <v>7210.2779234399623</v>
      </c>
      <c r="AG108" s="106">
        <f t="shared" si="110"/>
        <v>6951.8356348938878</v>
      </c>
      <c r="AH108" s="6">
        <f t="shared" si="111"/>
        <v>10000</v>
      </c>
      <c r="AI108" s="1">
        <f t="shared" si="112"/>
        <v>42374.931964250034</v>
      </c>
    </row>
    <row r="109" spans="1:35">
      <c r="A109" s="26">
        <v>4.1000000000000003E-3</v>
      </c>
      <c r="B109" s="5">
        <f t="shared" si="82"/>
        <v>45913.111529941103</v>
      </c>
      <c r="C109" s="94" t="s">
        <v>147</v>
      </c>
      <c r="D109" s="94" t="s">
        <v>86</v>
      </c>
      <c r="E109" s="94" t="s">
        <v>111</v>
      </c>
      <c r="F109" s="25">
        <f t="shared" si="83"/>
        <v>6</v>
      </c>
      <c r="G109" s="25">
        <f t="shared" si="84"/>
        <v>5</v>
      </c>
      <c r="H109" s="7">
        <f t="shared" si="85"/>
        <v>9573.7547892720304</v>
      </c>
      <c r="I109" s="7">
        <f t="shared" si="86"/>
        <v>0</v>
      </c>
      <c r="J109" s="7">
        <f t="shared" si="87"/>
        <v>9037.8619153674827</v>
      </c>
      <c r="K109" s="7">
        <f t="shared" si="88"/>
        <v>9230.4104477611982</v>
      </c>
      <c r="L109" s="7">
        <f t="shared" si="89"/>
        <v>9222.8818132757697</v>
      </c>
      <c r="M109" s="7">
        <f t="shared" si="90"/>
        <v>0</v>
      </c>
      <c r="N109" s="7">
        <f t="shared" si="91"/>
        <v>0</v>
      </c>
      <c r="O109" s="7">
        <f t="shared" si="92"/>
        <v>8848.1984642646203</v>
      </c>
      <c r="P109" s="7">
        <f t="shared" si="93"/>
        <v>0</v>
      </c>
      <c r="Q109" s="7">
        <f t="shared" si="94"/>
        <v>0</v>
      </c>
      <c r="R109" s="7">
        <f t="shared" si="95"/>
        <v>0</v>
      </c>
      <c r="S109" s="7">
        <f t="shared" si="96"/>
        <v>0</v>
      </c>
      <c r="T109" s="7">
        <f t="shared" si="97"/>
        <v>0</v>
      </c>
      <c r="U109" s="7">
        <f t="shared" si="98"/>
        <v>8470.1114488348539</v>
      </c>
      <c r="V109" s="7">
        <f t="shared" si="99"/>
        <v>0</v>
      </c>
      <c r="W109" s="91">
        <f t="shared" si="100"/>
        <v>0</v>
      </c>
      <c r="X109" s="91">
        <f t="shared" si="101"/>
        <v>0</v>
      </c>
      <c r="Y109" s="91">
        <f t="shared" si="102"/>
        <v>0</v>
      </c>
      <c r="Z109" s="91">
        <f t="shared" si="103"/>
        <v>0</v>
      </c>
      <c r="AA109" s="102">
        <f t="shared" si="104"/>
        <v>8848.1984642646203</v>
      </c>
      <c r="AB109" s="102">
        <f t="shared" si="105"/>
        <v>8470.1114488348539</v>
      </c>
      <c r="AC109" s="102">
        <f t="shared" si="106"/>
        <v>0</v>
      </c>
      <c r="AD109" s="106">
        <f t="shared" si="107"/>
        <v>9573.7547892720304</v>
      </c>
      <c r="AE109" s="106">
        <f t="shared" si="108"/>
        <v>9230.4104477611982</v>
      </c>
      <c r="AF109" s="106">
        <f t="shared" si="109"/>
        <v>9222.8818132757697</v>
      </c>
      <c r="AG109" s="106">
        <f t="shared" si="110"/>
        <v>9037.8619153674827</v>
      </c>
      <c r="AH109" s="6">
        <f t="shared" si="111"/>
        <v>8848.1984642646203</v>
      </c>
      <c r="AI109" s="1">
        <f t="shared" si="112"/>
        <v>45913.107429941105</v>
      </c>
    </row>
    <row r="110" spans="1:35">
      <c r="A110" s="26">
        <v>4.1099999999999999E-3</v>
      </c>
      <c r="B110" s="5">
        <f t="shared" si="82"/>
        <v>23705.613207428323</v>
      </c>
      <c r="C110" s="94" t="s">
        <v>148</v>
      </c>
      <c r="D110" s="94" t="s">
        <v>107</v>
      </c>
      <c r="E110" s="94" t="s">
        <v>111</v>
      </c>
      <c r="F110" s="25">
        <f t="shared" si="83"/>
        <v>3</v>
      </c>
      <c r="G110" s="25">
        <f t="shared" si="84"/>
        <v>3</v>
      </c>
      <c r="H110" s="7">
        <f t="shared" si="85"/>
        <v>7338.472834067552</v>
      </c>
      <c r="I110" s="7">
        <f t="shared" si="86"/>
        <v>0</v>
      </c>
      <c r="J110" s="7">
        <f t="shared" si="87"/>
        <v>0</v>
      </c>
      <c r="K110" s="7">
        <f t="shared" si="88"/>
        <v>0</v>
      </c>
      <c r="L110" s="7">
        <f t="shared" si="89"/>
        <v>0</v>
      </c>
      <c r="M110" s="7">
        <f t="shared" si="90"/>
        <v>0</v>
      </c>
      <c r="N110" s="7">
        <f t="shared" si="91"/>
        <v>0</v>
      </c>
      <c r="O110" s="7">
        <f t="shared" si="92"/>
        <v>7310.8833577354799</v>
      </c>
      <c r="P110" s="7">
        <f t="shared" si="93"/>
        <v>0</v>
      </c>
      <c r="Q110" s="7">
        <f t="shared" si="94"/>
        <v>0</v>
      </c>
      <c r="R110" s="7">
        <f t="shared" si="95"/>
        <v>0</v>
      </c>
      <c r="S110" s="7">
        <f t="shared" si="96"/>
        <v>0</v>
      </c>
      <c r="T110" s="7">
        <f t="shared" si="97"/>
        <v>0</v>
      </c>
      <c r="U110" s="7">
        <f t="shared" si="98"/>
        <v>0</v>
      </c>
      <c r="V110" s="7">
        <f t="shared" si="99"/>
        <v>0</v>
      </c>
      <c r="W110" s="91">
        <f t="shared" si="100"/>
        <v>9056.2529056252897</v>
      </c>
      <c r="X110" s="91">
        <f t="shared" si="101"/>
        <v>0</v>
      </c>
      <c r="Y110" s="91">
        <f t="shared" si="102"/>
        <v>0</v>
      </c>
      <c r="Z110" s="91">
        <f t="shared" si="103"/>
        <v>0</v>
      </c>
      <c r="AA110" s="102">
        <f t="shared" si="104"/>
        <v>0</v>
      </c>
      <c r="AB110" s="102">
        <f t="shared" si="105"/>
        <v>0</v>
      </c>
      <c r="AC110" s="102">
        <f t="shared" si="106"/>
        <v>9056.2529056252897</v>
      </c>
      <c r="AD110" s="106">
        <f t="shared" si="107"/>
        <v>7338.472834067552</v>
      </c>
      <c r="AE110" s="106">
        <f t="shared" si="108"/>
        <v>7310.8833577354799</v>
      </c>
      <c r="AF110" s="106">
        <f t="shared" si="109"/>
        <v>0</v>
      </c>
      <c r="AG110" s="106">
        <f t="shared" si="110"/>
        <v>0</v>
      </c>
      <c r="AH110" s="6">
        <f t="shared" si="111"/>
        <v>9056.2529056252897</v>
      </c>
      <c r="AI110" s="1">
        <f t="shared" si="112"/>
        <v>23705.609097428322</v>
      </c>
    </row>
    <row r="111" spans="1:35">
      <c r="A111" s="26">
        <v>4.1199999999999995E-3</v>
      </c>
      <c r="B111" s="5">
        <f t="shared" si="82"/>
        <v>8865.9835014433011</v>
      </c>
      <c r="C111" t="s">
        <v>149</v>
      </c>
      <c r="D111" s="94" t="s">
        <v>100</v>
      </c>
      <c r="E111" s="94" t="s">
        <v>111</v>
      </c>
      <c r="F111" s="25">
        <f t="shared" si="83"/>
        <v>1</v>
      </c>
      <c r="G111" s="25">
        <f t="shared" si="84"/>
        <v>1</v>
      </c>
      <c r="H111" s="7">
        <f t="shared" si="85"/>
        <v>0</v>
      </c>
      <c r="I111" s="7">
        <f t="shared" si="86"/>
        <v>8865.9793814433015</v>
      </c>
      <c r="J111" s="7">
        <f t="shared" si="87"/>
        <v>0</v>
      </c>
      <c r="K111" s="7">
        <f t="shared" si="88"/>
        <v>0</v>
      </c>
      <c r="L111" s="7">
        <f t="shared" si="89"/>
        <v>0</v>
      </c>
      <c r="M111" s="7">
        <f t="shared" si="90"/>
        <v>0</v>
      </c>
      <c r="N111" s="7">
        <f t="shared" si="91"/>
        <v>0</v>
      </c>
      <c r="O111" s="7">
        <f t="shared" si="92"/>
        <v>0</v>
      </c>
      <c r="P111" s="7">
        <f t="shared" si="93"/>
        <v>0</v>
      </c>
      <c r="Q111" s="7">
        <f t="shared" si="94"/>
        <v>0</v>
      </c>
      <c r="R111" s="7">
        <f t="shared" si="95"/>
        <v>0</v>
      </c>
      <c r="S111" s="7">
        <f t="shared" si="96"/>
        <v>0</v>
      </c>
      <c r="T111" s="7">
        <f t="shared" si="97"/>
        <v>0</v>
      </c>
      <c r="U111" s="7">
        <f t="shared" si="98"/>
        <v>0</v>
      </c>
      <c r="V111" s="7">
        <f t="shared" si="99"/>
        <v>0</v>
      </c>
      <c r="W111" s="91">
        <f t="shared" si="100"/>
        <v>0</v>
      </c>
      <c r="X111" s="91">
        <f t="shared" si="101"/>
        <v>0</v>
      </c>
      <c r="Y111" s="91">
        <f t="shared" si="102"/>
        <v>0</v>
      </c>
      <c r="Z111" s="91">
        <f t="shared" si="103"/>
        <v>0</v>
      </c>
      <c r="AA111" s="102">
        <f t="shared" si="104"/>
        <v>0</v>
      </c>
      <c r="AB111" s="102">
        <f t="shared" si="105"/>
        <v>0</v>
      </c>
      <c r="AC111" s="102">
        <f t="shared" si="106"/>
        <v>0</v>
      </c>
      <c r="AD111" s="106">
        <f t="shared" si="107"/>
        <v>8865.9793814433015</v>
      </c>
      <c r="AE111" s="106">
        <f t="shared" si="108"/>
        <v>0</v>
      </c>
      <c r="AF111" s="106">
        <f t="shared" si="109"/>
        <v>0</v>
      </c>
      <c r="AG111" s="106">
        <f t="shared" si="110"/>
        <v>0</v>
      </c>
      <c r="AH111" s="6">
        <f t="shared" si="111"/>
        <v>0</v>
      </c>
      <c r="AI111" s="1">
        <f t="shared" si="112"/>
        <v>8865.9793814433015</v>
      </c>
    </row>
    <row r="112" spans="1:35">
      <c r="A112" s="26">
        <v>4.13E-3</v>
      </c>
      <c r="B112" s="5">
        <f t="shared" si="82"/>
        <v>7664.3190204567345</v>
      </c>
      <c r="C112" s="94" t="s">
        <v>152</v>
      </c>
      <c r="D112" s="94" t="s">
        <v>100</v>
      </c>
      <c r="E112" s="94" t="s">
        <v>111</v>
      </c>
      <c r="F112" s="25">
        <f t="shared" si="83"/>
        <v>1</v>
      </c>
      <c r="G112" s="25">
        <f t="shared" si="84"/>
        <v>1</v>
      </c>
      <c r="H112" s="7">
        <f t="shared" si="85"/>
        <v>0</v>
      </c>
      <c r="I112" s="7">
        <f t="shared" si="86"/>
        <v>7664.3148904567342</v>
      </c>
      <c r="J112" s="7">
        <f t="shared" si="87"/>
        <v>0</v>
      </c>
      <c r="K112" s="7">
        <f t="shared" si="88"/>
        <v>0</v>
      </c>
      <c r="L112" s="7">
        <f t="shared" si="89"/>
        <v>0</v>
      </c>
      <c r="M112" s="7">
        <f t="shared" si="90"/>
        <v>0</v>
      </c>
      <c r="N112" s="7">
        <f t="shared" si="91"/>
        <v>0</v>
      </c>
      <c r="O112" s="7">
        <f t="shared" si="92"/>
        <v>0</v>
      </c>
      <c r="P112" s="7">
        <f t="shared" si="93"/>
        <v>0</v>
      </c>
      <c r="Q112" s="7">
        <f t="shared" si="94"/>
        <v>0</v>
      </c>
      <c r="R112" s="7">
        <f t="shared" si="95"/>
        <v>0</v>
      </c>
      <c r="S112" s="7">
        <f t="shared" si="96"/>
        <v>0</v>
      </c>
      <c r="T112" s="7">
        <f t="shared" si="97"/>
        <v>0</v>
      </c>
      <c r="U112" s="7">
        <f t="shared" si="98"/>
        <v>0</v>
      </c>
      <c r="V112" s="7">
        <f t="shared" si="99"/>
        <v>0</v>
      </c>
      <c r="W112" s="91">
        <f t="shared" si="100"/>
        <v>0</v>
      </c>
      <c r="X112" s="91">
        <f t="shared" si="101"/>
        <v>0</v>
      </c>
      <c r="Y112" s="91">
        <f t="shared" si="102"/>
        <v>0</v>
      </c>
      <c r="Z112" s="91">
        <f t="shared" si="103"/>
        <v>0</v>
      </c>
      <c r="AA112" s="102">
        <f t="shared" si="104"/>
        <v>0</v>
      </c>
      <c r="AB112" s="102">
        <f t="shared" si="105"/>
        <v>0</v>
      </c>
      <c r="AC112" s="102">
        <f t="shared" si="106"/>
        <v>0</v>
      </c>
      <c r="AD112" s="106">
        <f t="shared" si="107"/>
        <v>7664.3148904567342</v>
      </c>
      <c r="AE112" s="106">
        <f t="shared" si="108"/>
        <v>0</v>
      </c>
      <c r="AF112" s="106">
        <f t="shared" si="109"/>
        <v>0</v>
      </c>
      <c r="AG112" s="106">
        <f t="shared" si="110"/>
        <v>0</v>
      </c>
      <c r="AH112" s="6">
        <f t="shared" si="111"/>
        <v>0</v>
      </c>
      <c r="AI112" s="1">
        <f t="shared" si="112"/>
        <v>7664.3148904567342</v>
      </c>
    </row>
    <row r="113" spans="1:35">
      <c r="A113" s="26">
        <v>4.1399999999999996E-3</v>
      </c>
      <c r="B113" s="5">
        <f t="shared" si="82"/>
        <v>29484.04268342684</v>
      </c>
      <c r="C113" s="94" t="s">
        <v>158</v>
      </c>
      <c r="D113" s="94" t="s">
        <v>156</v>
      </c>
      <c r="E113" s="94" t="s">
        <v>111</v>
      </c>
      <c r="F113" s="25">
        <f t="shared" si="83"/>
        <v>5</v>
      </c>
      <c r="G113" s="25">
        <f t="shared" si="84"/>
        <v>4</v>
      </c>
      <c r="H113" s="7">
        <f t="shared" si="85"/>
        <v>0</v>
      </c>
      <c r="I113" s="7">
        <f t="shared" si="86"/>
        <v>0</v>
      </c>
      <c r="J113" s="7">
        <f t="shared" si="87"/>
        <v>7837.0027037466189</v>
      </c>
      <c r="K113" s="7">
        <f t="shared" si="88"/>
        <v>0</v>
      </c>
      <c r="L113" s="7">
        <f t="shared" si="89"/>
        <v>7325.3321903129008</v>
      </c>
      <c r="M113" s="7">
        <f t="shared" si="90"/>
        <v>0</v>
      </c>
      <c r="N113" s="7">
        <f t="shared" si="91"/>
        <v>0</v>
      </c>
      <c r="O113" s="7">
        <f t="shared" si="92"/>
        <v>7039.4736842105258</v>
      </c>
      <c r="P113" s="7">
        <f t="shared" si="93"/>
        <v>0</v>
      </c>
      <c r="Q113" s="7">
        <f t="shared" si="94"/>
        <v>0</v>
      </c>
      <c r="R113" s="7">
        <f t="shared" si="95"/>
        <v>0</v>
      </c>
      <c r="S113" s="7">
        <f t="shared" si="96"/>
        <v>0</v>
      </c>
      <c r="T113" s="7">
        <f t="shared" si="97"/>
        <v>7185.6287425149703</v>
      </c>
      <c r="U113" s="7">
        <f t="shared" si="98"/>
        <v>7282.2299651567937</v>
      </c>
      <c r="V113" s="7">
        <f t="shared" si="99"/>
        <v>0</v>
      </c>
      <c r="W113" s="91">
        <f t="shared" si="100"/>
        <v>0</v>
      </c>
      <c r="X113" s="91">
        <f t="shared" si="101"/>
        <v>0</v>
      </c>
      <c r="Y113" s="91">
        <f t="shared" si="102"/>
        <v>0</v>
      </c>
      <c r="Z113" s="91">
        <f t="shared" si="103"/>
        <v>0</v>
      </c>
      <c r="AA113" s="102">
        <f t="shared" si="104"/>
        <v>0</v>
      </c>
      <c r="AB113" s="102">
        <f t="shared" si="105"/>
        <v>7282.2299651567937</v>
      </c>
      <c r="AC113" s="102">
        <f t="shared" si="106"/>
        <v>0</v>
      </c>
      <c r="AD113" s="106">
        <f t="shared" si="107"/>
        <v>7837.0027037466189</v>
      </c>
      <c r="AE113" s="106">
        <f t="shared" si="108"/>
        <v>7325.3321903129008</v>
      </c>
      <c r="AF113" s="106">
        <f t="shared" si="109"/>
        <v>7039.4736842105258</v>
      </c>
      <c r="AG113" s="106">
        <f t="shared" si="110"/>
        <v>0</v>
      </c>
      <c r="AH113" s="6">
        <f t="shared" si="111"/>
        <v>7282.2299651567937</v>
      </c>
      <c r="AI113" s="1">
        <f t="shared" si="112"/>
        <v>29484.038543426839</v>
      </c>
    </row>
    <row r="114" spans="1:35">
      <c r="A114" s="26">
        <v>4.15E-3</v>
      </c>
      <c r="B114" s="5">
        <f t="shared" si="82"/>
        <v>47153.857121279696</v>
      </c>
      <c r="C114" s="94" t="s">
        <v>159</v>
      </c>
      <c r="D114" s="94" t="s">
        <v>156</v>
      </c>
      <c r="E114" s="94" t="s">
        <v>111</v>
      </c>
      <c r="F114" s="25">
        <f t="shared" si="83"/>
        <v>6</v>
      </c>
      <c r="G114" s="25">
        <f t="shared" si="84"/>
        <v>5</v>
      </c>
      <c r="H114" s="7">
        <f t="shared" si="85"/>
        <v>0</v>
      </c>
      <c r="I114" s="7">
        <f t="shared" si="86"/>
        <v>0</v>
      </c>
      <c r="J114" s="7">
        <f t="shared" si="87"/>
        <v>9616.1137440758321</v>
      </c>
      <c r="K114" s="7">
        <f t="shared" si="88"/>
        <v>9772.8395061728406</v>
      </c>
      <c r="L114" s="7">
        <f t="shared" si="89"/>
        <v>9173.3762748255504</v>
      </c>
      <c r="M114" s="7">
        <f t="shared" si="90"/>
        <v>0</v>
      </c>
      <c r="N114" s="7">
        <f t="shared" si="91"/>
        <v>0</v>
      </c>
      <c r="O114" s="7">
        <f t="shared" si="92"/>
        <v>9229.8213185459008</v>
      </c>
      <c r="P114" s="7">
        <f t="shared" si="93"/>
        <v>0</v>
      </c>
      <c r="Q114" s="7">
        <f t="shared" si="94"/>
        <v>0</v>
      </c>
      <c r="R114" s="7">
        <f t="shared" si="95"/>
        <v>0</v>
      </c>
      <c r="S114" s="7">
        <f t="shared" si="96"/>
        <v>0</v>
      </c>
      <c r="T114" s="7">
        <f t="shared" si="97"/>
        <v>9090.9090909090901</v>
      </c>
      <c r="U114" s="7">
        <f t="shared" si="98"/>
        <v>9361.7021276595715</v>
      </c>
      <c r="V114" s="7">
        <f t="shared" si="99"/>
        <v>0</v>
      </c>
      <c r="W114" s="91">
        <f t="shared" si="100"/>
        <v>0</v>
      </c>
      <c r="X114" s="91">
        <f t="shared" si="101"/>
        <v>0</v>
      </c>
      <c r="Y114" s="91">
        <f t="shared" si="102"/>
        <v>0</v>
      </c>
      <c r="Z114" s="91">
        <f t="shared" si="103"/>
        <v>0</v>
      </c>
      <c r="AA114" s="102">
        <f t="shared" si="104"/>
        <v>0</v>
      </c>
      <c r="AB114" s="102">
        <f t="shared" si="105"/>
        <v>9361.7021276595715</v>
      </c>
      <c r="AC114" s="102">
        <f t="shared" si="106"/>
        <v>0</v>
      </c>
      <c r="AD114" s="106">
        <f t="shared" si="107"/>
        <v>9772.8395061728406</v>
      </c>
      <c r="AE114" s="106">
        <f t="shared" si="108"/>
        <v>9616.1137440758321</v>
      </c>
      <c r="AF114" s="106">
        <f t="shared" si="109"/>
        <v>9229.8213185459008</v>
      </c>
      <c r="AG114" s="106">
        <f t="shared" si="110"/>
        <v>9173.3762748255504</v>
      </c>
      <c r="AH114" s="6">
        <f t="shared" si="111"/>
        <v>9361.7021276595715</v>
      </c>
      <c r="AI114" s="1">
        <f t="shared" si="112"/>
        <v>47153.852971279695</v>
      </c>
    </row>
    <row r="115" spans="1:35">
      <c r="A115" s="26">
        <v>4.1599999999999996E-3</v>
      </c>
      <c r="B115" s="5">
        <f t="shared" si="82"/>
        <v>30615.999910100607</v>
      </c>
      <c r="C115" s="94" t="s">
        <v>160</v>
      </c>
      <c r="D115" s="94" t="s">
        <v>156</v>
      </c>
      <c r="E115" s="94" t="s">
        <v>111</v>
      </c>
      <c r="F115" s="25">
        <f t="shared" si="83"/>
        <v>4</v>
      </c>
      <c r="G115" s="25">
        <f t="shared" si="84"/>
        <v>4</v>
      </c>
      <c r="H115" s="7">
        <f t="shared" si="85"/>
        <v>0</v>
      </c>
      <c r="I115" s="7">
        <f t="shared" si="86"/>
        <v>0</v>
      </c>
      <c r="J115" s="7">
        <f t="shared" si="87"/>
        <v>7720.7001522070032</v>
      </c>
      <c r="K115" s="7">
        <f t="shared" si="88"/>
        <v>0</v>
      </c>
      <c r="L115" s="7">
        <f t="shared" si="89"/>
        <v>7687.8092667566352</v>
      </c>
      <c r="M115" s="7">
        <f t="shared" si="90"/>
        <v>0</v>
      </c>
      <c r="N115" s="7">
        <f t="shared" si="91"/>
        <v>0</v>
      </c>
      <c r="O115" s="7">
        <f t="shared" si="92"/>
        <v>7350.3434739941113</v>
      </c>
      <c r="P115" s="7">
        <f t="shared" si="93"/>
        <v>0</v>
      </c>
      <c r="Q115" s="7">
        <f t="shared" si="94"/>
        <v>0</v>
      </c>
      <c r="R115" s="7">
        <f t="shared" si="95"/>
        <v>0</v>
      </c>
      <c r="S115" s="7">
        <f t="shared" si="96"/>
        <v>0</v>
      </c>
      <c r="T115" s="7">
        <f t="shared" si="97"/>
        <v>0</v>
      </c>
      <c r="U115" s="7">
        <f t="shared" si="98"/>
        <v>7857.142857142856</v>
      </c>
      <c r="V115" s="7">
        <f t="shared" si="99"/>
        <v>0</v>
      </c>
      <c r="W115" s="91">
        <f t="shared" si="100"/>
        <v>0</v>
      </c>
      <c r="X115" s="91">
        <f t="shared" si="101"/>
        <v>0</v>
      </c>
      <c r="Y115" s="91">
        <f t="shared" si="102"/>
        <v>0</v>
      </c>
      <c r="Z115" s="91">
        <f t="shared" si="103"/>
        <v>0</v>
      </c>
      <c r="AA115" s="102">
        <f t="shared" si="104"/>
        <v>0</v>
      </c>
      <c r="AB115" s="102">
        <f t="shared" si="105"/>
        <v>7857.142857142856</v>
      </c>
      <c r="AC115" s="102">
        <f t="shared" si="106"/>
        <v>0</v>
      </c>
      <c r="AD115" s="106">
        <f t="shared" si="107"/>
        <v>7720.7001522070032</v>
      </c>
      <c r="AE115" s="106">
        <f t="shared" si="108"/>
        <v>7687.8092667566352</v>
      </c>
      <c r="AF115" s="106">
        <f t="shared" si="109"/>
        <v>7350.3434739941113</v>
      </c>
      <c r="AG115" s="106">
        <f t="shared" si="110"/>
        <v>0</v>
      </c>
      <c r="AH115" s="6">
        <f t="shared" si="111"/>
        <v>7857.142857142856</v>
      </c>
      <c r="AI115" s="1">
        <f t="shared" si="112"/>
        <v>30615.995750100607</v>
      </c>
    </row>
    <row r="116" spans="1:35">
      <c r="A116" s="26">
        <v>4.1700000000000001E-3</v>
      </c>
      <c r="B116" s="5">
        <f t="shared" si="82"/>
        <v>9061.3594813553082</v>
      </c>
      <c r="C116" s="72" t="s">
        <v>166</v>
      </c>
      <c r="D116" s="94" t="s">
        <v>80</v>
      </c>
      <c r="E116" s="94" t="s">
        <v>111</v>
      </c>
      <c r="F116" s="25">
        <f t="shared" si="83"/>
        <v>1</v>
      </c>
      <c r="G116" s="25">
        <f t="shared" si="84"/>
        <v>1</v>
      </c>
      <c r="H116" s="7">
        <f t="shared" si="85"/>
        <v>0</v>
      </c>
      <c r="I116" s="7">
        <f t="shared" si="86"/>
        <v>0</v>
      </c>
      <c r="J116" s="7">
        <f t="shared" si="87"/>
        <v>0</v>
      </c>
      <c r="K116" s="7">
        <f t="shared" si="88"/>
        <v>9061.355311355308</v>
      </c>
      <c r="L116" s="7">
        <f t="shared" si="89"/>
        <v>0</v>
      </c>
      <c r="M116" s="7">
        <f t="shared" si="90"/>
        <v>0</v>
      </c>
      <c r="N116" s="7">
        <f t="shared" si="91"/>
        <v>0</v>
      </c>
      <c r="O116" s="7">
        <f t="shared" si="92"/>
        <v>0</v>
      </c>
      <c r="P116" s="7">
        <f t="shared" si="93"/>
        <v>0</v>
      </c>
      <c r="Q116" s="7">
        <f t="shared" si="94"/>
        <v>0</v>
      </c>
      <c r="R116" s="7">
        <f t="shared" si="95"/>
        <v>0</v>
      </c>
      <c r="S116" s="7">
        <f t="shared" si="96"/>
        <v>0</v>
      </c>
      <c r="T116" s="7">
        <f t="shared" si="97"/>
        <v>0</v>
      </c>
      <c r="U116" s="7">
        <f t="shared" si="98"/>
        <v>0</v>
      </c>
      <c r="V116" s="7">
        <f t="shared" si="99"/>
        <v>0</v>
      </c>
      <c r="W116" s="91">
        <f t="shared" si="100"/>
        <v>0</v>
      </c>
      <c r="X116" s="91">
        <f t="shared" si="101"/>
        <v>0</v>
      </c>
      <c r="Y116" s="91">
        <f t="shared" si="102"/>
        <v>0</v>
      </c>
      <c r="Z116" s="91">
        <f t="shared" si="103"/>
        <v>0</v>
      </c>
      <c r="AA116" s="102">
        <f t="shared" si="104"/>
        <v>0</v>
      </c>
      <c r="AB116" s="102">
        <f t="shared" si="105"/>
        <v>0</v>
      </c>
      <c r="AC116" s="102">
        <f t="shared" si="106"/>
        <v>0</v>
      </c>
      <c r="AD116" s="106">
        <f t="shared" si="107"/>
        <v>9061.355311355308</v>
      </c>
      <c r="AE116" s="106">
        <f t="shared" si="108"/>
        <v>0</v>
      </c>
      <c r="AF116" s="106">
        <f t="shared" si="109"/>
        <v>0</v>
      </c>
      <c r="AG116" s="106">
        <f t="shared" si="110"/>
        <v>0</v>
      </c>
      <c r="AH116" s="6">
        <f t="shared" si="111"/>
        <v>0</v>
      </c>
      <c r="AI116" s="1">
        <f t="shared" si="112"/>
        <v>9061.355311355308</v>
      </c>
    </row>
    <row r="117" spans="1:35">
      <c r="A117" s="26">
        <v>4.1799999999999997E-3</v>
      </c>
      <c r="B117" s="5">
        <f t="shared" si="82"/>
        <v>6639.4758194716387</v>
      </c>
      <c r="C117" s="72" t="s">
        <v>177</v>
      </c>
      <c r="D117" s="94" t="s">
        <v>94</v>
      </c>
      <c r="E117" s="94" t="s">
        <v>111</v>
      </c>
      <c r="F117" s="25">
        <f t="shared" si="83"/>
        <v>1</v>
      </c>
      <c r="G117" s="25">
        <f t="shared" si="84"/>
        <v>1</v>
      </c>
      <c r="H117" s="7">
        <f t="shared" si="85"/>
        <v>0</v>
      </c>
      <c r="I117" s="7">
        <f t="shared" si="86"/>
        <v>0</v>
      </c>
      <c r="J117" s="7">
        <f t="shared" si="87"/>
        <v>0</v>
      </c>
      <c r="K117" s="7">
        <f t="shared" si="88"/>
        <v>0</v>
      </c>
      <c r="L117" s="7">
        <f t="shared" si="89"/>
        <v>6639.4716394716388</v>
      </c>
      <c r="M117" s="7">
        <f t="shared" si="90"/>
        <v>0</v>
      </c>
      <c r="N117" s="7">
        <f t="shared" si="91"/>
        <v>0</v>
      </c>
      <c r="O117" s="7">
        <f t="shared" si="92"/>
        <v>0</v>
      </c>
      <c r="P117" s="7">
        <f t="shared" si="93"/>
        <v>0</v>
      </c>
      <c r="Q117" s="7">
        <f t="shared" si="94"/>
        <v>0</v>
      </c>
      <c r="R117" s="7">
        <f t="shared" si="95"/>
        <v>0</v>
      </c>
      <c r="S117" s="7">
        <f t="shared" si="96"/>
        <v>0</v>
      </c>
      <c r="T117" s="7">
        <f t="shared" si="97"/>
        <v>0</v>
      </c>
      <c r="U117" s="7">
        <f t="shared" si="98"/>
        <v>0</v>
      </c>
      <c r="V117" s="7">
        <f t="shared" si="99"/>
        <v>0</v>
      </c>
      <c r="W117" s="91">
        <f t="shared" si="100"/>
        <v>0</v>
      </c>
      <c r="X117" s="91">
        <f t="shared" si="101"/>
        <v>0</v>
      </c>
      <c r="Y117" s="91">
        <f t="shared" si="102"/>
        <v>0</v>
      </c>
      <c r="Z117" s="91">
        <f t="shared" si="103"/>
        <v>0</v>
      </c>
      <c r="AA117" s="102">
        <f t="shared" si="104"/>
        <v>0</v>
      </c>
      <c r="AB117" s="102">
        <f t="shared" si="105"/>
        <v>0</v>
      </c>
      <c r="AC117" s="102">
        <f t="shared" si="106"/>
        <v>0</v>
      </c>
      <c r="AD117" s="106">
        <f t="shared" si="107"/>
        <v>6639.4716394716388</v>
      </c>
      <c r="AE117" s="106">
        <f t="shared" si="108"/>
        <v>0</v>
      </c>
      <c r="AF117" s="106">
        <f t="shared" si="109"/>
        <v>0</v>
      </c>
      <c r="AG117" s="106">
        <f t="shared" si="110"/>
        <v>0</v>
      </c>
      <c r="AH117" s="6">
        <f t="shared" si="111"/>
        <v>0</v>
      </c>
      <c r="AI117" s="1">
        <f t="shared" si="112"/>
        <v>6639.4716394716388</v>
      </c>
    </row>
    <row r="118" spans="1:35">
      <c r="A118" s="26">
        <v>4.1900000000000001E-3</v>
      </c>
      <c r="B118" s="5">
        <f t="shared" si="82"/>
        <v>8497.2132926191443</v>
      </c>
      <c r="C118" s="72" t="s">
        <v>167</v>
      </c>
      <c r="D118" s="94" t="s">
        <v>80</v>
      </c>
      <c r="E118" s="94" t="s">
        <v>111</v>
      </c>
      <c r="F118" s="25">
        <f t="shared" si="83"/>
        <v>1</v>
      </c>
      <c r="G118" s="25">
        <f t="shared" si="84"/>
        <v>1</v>
      </c>
      <c r="H118" s="7">
        <f t="shared" si="85"/>
        <v>0</v>
      </c>
      <c r="I118" s="7">
        <f t="shared" si="86"/>
        <v>0</v>
      </c>
      <c r="J118" s="7">
        <f t="shared" si="87"/>
        <v>0</v>
      </c>
      <c r="K118" s="7">
        <f t="shared" si="88"/>
        <v>8497.2091026191447</v>
      </c>
      <c r="L118" s="7">
        <f t="shared" si="89"/>
        <v>0</v>
      </c>
      <c r="M118" s="7">
        <f t="shared" si="90"/>
        <v>0</v>
      </c>
      <c r="N118" s="7">
        <f t="shared" si="91"/>
        <v>0</v>
      </c>
      <c r="O118" s="7">
        <f t="shared" si="92"/>
        <v>0</v>
      </c>
      <c r="P118" s="7">
        <f t="shared" si="93"/>
        <v>0</v>
      </c>
      <c r="Q118" s="7">
        <f t="shared" si="94"/>
        <v>0</v>
      </c>
      <c r="R118" s="7">
        <f t="shared" si="95"/>
        <v>0</v>
      </c>
      <c r="S118" s="7">
        <f t="shared" si="96"/>
        <v>0</v>
      </c>
      <c r="T118" s="7">
        <f t="shared" si="97"/>
        <v>0</v>
      </c>
      <c r="U118" s="7">
        <f t="shared" si="98"/>
        <v>0</v>
      </c>
      <c r="V118" s="7">
        <f t="shared" si="99"/>
        <v>0</v>
      </c>
      <c r="W118" s="91">
        <f t="shared" si="100"/>
        <v>0</v>
      </c>
      <c r="X118" s="91">
        <f t="shared" si="101"/>
        <v>0</v>
      </c>
      <c r="Y118" s="91">
        <f t="shared" si="102"/>
        <v>0</v>
      </c>
      <c r="Z118" s="91">
        <f t="shared" si="103"/>
        <v>0</v>
      </c>
      <c r="AA118" s="102">
        <f t="shared" si="104"/>
        <v>0</v>
      </c>
      <c r="AB118" s="102">
        <f t="shared" si="105"/>
        <v>0</v>
      </c>
      <c r="AC118" s="102">
        <f t="shared" si="106"/>
        <v>0</v>
      </c>
      <c r="AD118" s="106">
        <f t="shared" si="107"/>
        <v>8497.2091026191447</v>
      </c>
      <c r="AE118" s="106">
        <f t="shared" si="108"/>
        <v>0</v>
      </c>
      <c r="AF118" s="106">
        <f t="shared" si="109"/>
        <v>0</v>
      </c>
      <c r="AG118" s="106">
        <f t="shared" si="110"/>
        <v>0</v>
      </c>
      <c r="AH118" s="6">
        <f t="shared" si="111"/>
        <v>0</v>
      </c>
      <c r="AI118" s="1">
        <f t="shared" si="112"/>
        <v>8497.2091026191447</v>
      </c>
    </row>
    <row r="119" spans="1:35">
      <c r="A119" s="26">
        <v>4.1999999999999997E-3</v>
      </c>
      <c r="B119" s="5">
        <f t="shared" si="82"/>
        <v>7794.4114469476199</v>
      </c>
      <c r="C119" s="72" t="s">
        <v>168</v>
      </c>
      <c r="D119" s="94" t="s">
        <v>80</v>
      </c>
      <c r="E119" s="94" t="s">
        <v>111</v>
      </c>
      <c r="F119" s="25">
        <f t="shared" si="83"/>
        <v>1</v>
      </c>
      <c r="G119" s="25">
        <f t="shared" si="84"/>
        <v>1</v>
      </c>
      <c r="H119" s="7">
        <f t="shared" si="85"/>
        <v>0</v>
      </c>
      <c r="I119" s="7">
        <f t="shared" si="86"/>
        <v>0</v>
      </c>
      <c r="J119" s="7">
        <f t="shared" si="87"/>
        <v>0</v>
      </c>
      <c r="K119" s="7">
        <f t="shared" si="88"/>
        <v>7794.4072469476196</v>
      </c>
      <c r="L119" s="7">
        <f t="shared" si="89"/>
        <v>0</v>
      </c>
      <c r="M119" s="7">
        <f t="shared" si="90"/>
        <v>0</v>
      </c>
      <c r="N119" s="7">
        <f t="shared" si="91"/>
        <v>0</v>
      </c>
      <c r="O119" s="7">
        <f t="shared" si="92"/>
        <v>0</v>
      </c>
      <c r="P119" s="7">
        <f t="shared" si="93"/>
        <v>0</v>
      </c>
      <c r="Q119" s="7">
        <f t="shared" si="94"/>
        <v>0</v>
      </c>
      <c r="R119" s="7">
        <f t="shared" si="95"/>
        <v>0</v>
      </c>
      <c r="S119" s="7">
        <f t="shared" si="96"/>
        <v>0</v>
      </c>
      <c r="T119" s="7">
        <f t="shared" si="97"/>
        <v>0</v>
      </c>
      <c r="U119" s="7">
        <f t="shared" si="98"/>
        <v>0</v>
      </c>
      <c r="V119" s="7">
        <f t="shared" si="99"/>
        <v>0</v>
      </c>
      <c r="W119" s="91">
        <f t="shared" si="100"/>
        <v>0</v>
      </c>
      <c r="X119" s="91">
        <f t="shared" si="101"/>
        <v>0</v>
      </c>
      <c r="Y119" s="91">
        <f t="shared" si="102"/>
        <v>0</v>
      </c>
      <c r="Z119" s="91">
        <f t="shared" si="103"/>
        <v>0</v>
      </c>
      <c r="AA119" s="102">
        <f t="shared" si="104"/>
        <v>0</v>
      </c>
      <c r="AB119" s="102">
        <f t="shared" si="105"/>
        <v>0</v>
      </c>
      <c r="AC119" s="102">
        <f t="shared" si="106"/>
        <v>0</v>
      </c>
      <c r="AD119" s="106">
        <f t="shared" si="107"/>
        <v>7794.4072469476196</v>
      </c>
      <c r="AE119" s="106">
        <f t="shared" si="108"/>
        <v>0</v>
      </c>
      <c r="AF119" s="106">
        <f t="shared" si="109"/>
        <v>0</v>
      </c>
      <c r="AG119" s="106">
        <f t="shared" si="110"/>
        <v>0</v>
      </c>
      <c r="AH119" s="6">
        <f t="shared" si="111"/>
        <v>0</v>
      </c>
      <c r="AI119" s="1">
        <f t="shared" si="112"/>
        <v>7794.4072469476196</v>
      </c>
    </row>
    <row r="120" spans="1:35">
      <c r="A120" s="26">
        <v>4.2100000000000002E-3</v>
      </c>
      <c r="B120" s="5">
        <f t="shared" si="82"/>
        <v>16444.920849424641</v>
      </c>
      <c r="C120" s="72" t="s">
        <v>169</v>
      </c>
      <c r="D120" s="94" t="s">
        <v>100</v>
      </c>
      <c r="E120" s="94" t="s">
        <v>111</v>
      </c>
      <c r="F120" s="25">
        <f t="shared" si="83"/>
        <v>2</v>
      </c>
      <c r="G120" s="25">
        <f t="shared" si="84"/>
        <v>2</v>
      </c>
      <c r="H120" s="7">
        <f t="shared" si="85"/>
        <v>0</v>
      </c>
      <c r="I120" s="7">
        <f t="shared" si="86"/>
        <v>0</v>
      </c>
      <c r="J120" s="7">
        <f t="shared" si="87"/>
        <v>0</v>
      </c>
      <c r="K120" s="7">
        <f t="shared" si="88"/>
        <v>7547.6735316552258</v>
      </c>
      <c r="L120" s="7">
        <f t="shared" si="89"/>
        <v>0</v>
      </c>
      <c r="M120" s="7">
        <f t="shared" si="90"/>
        <v>8897.2431077694182</v>
      </c>
      <c r="N120" s="7">
        <f t="shared" si="91"/>
        <v>0</v>
      </c>
      <c r="O120" s="7">
        <f t="shared" si="92"/>
        <v>0</v>
      </c>
      <c r="P120" s="7">
        <f t="shared" si="93"/>
        <v>0</v>
      </c>
      <c r="Q120" s="7">
        <f t="shared" si="94"/>
        <v>0</v>
      </c>
      <c r="R120" s="7">
        <f t="shared" si="95"/>
        <v>0</v>
      </c>
      <c r="S120" s="7">
        <f t="shared" si="96"/>
        <v>0</v>
      </c>
      <c r="T120" s="7">
        <f t="shared" si="97"/>
        <v>0</v>
      </c>
      <c r="U120" s="7">
        <f t="shared" si="98"/>
        <v>0</v>
      </c>
      <c r="V120" s="7">
        <f t="shared" si="99"/>
        <v>0</v>
      </c>
      <c r="W120" s="91">
        <f t="shared" si="100"/>
        <v>0</v>
      </c>
      <c r="X120" s="91">
        <f t="shared" si="101"/>
        <v>0</v>
      </c>
      <c r="Y120" s="91">
        <f t="shared" si="102"/>
        <v>0</v>
      </c>
      <c r="Z120" s="91">
        <f t="shared" si="103"/>
        <v>0</v>
      </c>
      <c r="AA120" s="102">
        <f t="shared" si="104"/>
        <v>0</v>
      </c>
      <c r="AB120" s="102">
        <f t="shared" si="105"/>
        <v>0</v>
      </c>
      <c r="AC120" s="102">
        <f t="shared" si="106"/>
        <v>0</v>
      </c>
      <c r="AD120" s="106">
        <f t="shared" si="107"/>
        <v>8897.2431077694182</v>
      </c>
      <c r="AE120" s="106">
        <f t="shared" si="108"/>
        <v>7547.6735316552258</v>
      </c>
      <c r="AF120" s="106">
        <f t="shared" si="109"/>
        <v>0</v>
      </c>
      <c r="AG120" s="106">
        <f t="shared" si="110"/>
        <v>0</v>
      </c>
      <c r="AH120" s="6">
        <f t="shared" si="111"/>
        <v>0</v>
      </c>
      <c r="AI120" s="1">
        <f t="shared" si="112"/>
        <v>16444.916639424642</v>
      </c>
    </row>
    <row r="121" spans="1:35">
      <c r="A121" s="26">
        <v>4.2199999999999998E-3</v>
      </c>
      <c r="B121" s="5">
        <f t="shared" si="82"/>
        <v>7519.0011804863234</v>
      </c>
      <c r="C121" s="72" t="s">
        <v>170</v>
      </c>
      <c r="D121" s="94" t="s">
        <v>80</v>
      </c>
      <c r="E121" s="94" t="s">
        <v>111</v>
      </c>
      <c r="F121" s="25">
        <f t="shared" si="83"/>
        <v>1</v>
      </c>
      <c r="G121" s="25">
        <f t="shared" si="84"/>
        <v>1</v>
      </c>
      <c r="H121" s="7">
        <f t="shared" si="85"/>
        <v>0</v>
      </c>
      <c r="I121" s="7">
        <f t="shared" si="86"/>
        <v>0</v>
      </c>
      <c r="J121" s="7">
        <f t="shared" si="87"/>
        <v>0</v>
      </c>
      <c r="K121" s="7">
        <f t="shared" si="88"/>
        <v>7518.9969604863236</v>
      </c>
      <c r="L121" s="7">
        <f t="shared" si="89"/>
        <v>0</v>
      </c>
      <c r="M121" s="7">
        <f t="shared" si="90"/>
        <v>0</v>
      </c>
      <c r="N121" s="7">
        <f t="shared" si="91"/>
        <v>0</v>
      </c>
      <c r="O121" s="7">
        <f t="shared" si="92"/>
        <v>0</v>
      </c>
      <c r="P121" s="7">
        <f t="shared" si="93"/>
        <v>0</v>
      </c>
      <c r="Q121" s="7">
        <f t="shared" si="94"/>
        <v>0</v>
      </c>
      <c r="R121" s="7">
        <f t="shared" si="95"/>
        <v>0</v>
      </c>
      <c r="S121" s="7">
        <f t="shared" si="96"/>
        <v>0</v>
      </c>
      <c r="T121" s="7">
        <f t="shared" si="97"/>
        <v>0</v>
      </c>
      <c r="U121" s="7">
        <f t="shared" si="98"/>
        <v>0</v>
      </c>
      <c r="V121" s="7">
        <f t="shared" si="99"/>
        <v>0</v>
      </c>
      <c r="W121" s="91">
        <f t="shared" si="100"/>
        <v>0</v>
      </c>
      <c r="X121" s="91">
        <f t="shared" si="101"/>
        <v>0</v>
      </c>
      <c r="Y121" s="91">
        <f t="shared" si="102"/>
        <v>0</v>
      </c>
      <c r="Z121" s="91">
        <f t="shared" si="103"/>
        <v>0</v>
      </c>
      <c r="AA121" s="102">
        <f t="shared" si="104"/>
        <v>0</v>
      </c>
      <c r="AB121" s="102">
        <f t="shared" si="105"/>
        <v>0</v>
      </c>
      <c r="AC121" s="102">
        <f t="shared" si="106"/>
        <v>0</v>
      </c>
      <c r="AD121" s="106">
        <f t="shared" si="107"/>
        <v>7518.9969604863236</v>
      </c>
      <c r="AE121" s="106">
        <f t="shared" si="108"/>
        <v>0</v>
      </c>
      <c r="AF121" s="106">
        <f t="shared" si="109"/>
        <v>0</v>
      </c>
      <c r="AG121" s="106">
        <f t="shared" si="110"/>
        <v>0</v>
      </c>
      <c r="AH121" s="6">
        <f t="shared" si="111"/>
        <v>0</v>
      </c>
      <c r="AI121" s="1">
        <f t="shared" si="112"/>
        <v>7518.9969604863236</v>
      </c>
    </row>
    <row r="122" spans="1:35">
      <c r="A122" s="26">
        <v>4.2300000000000003E-3</v>
      </c>
      <c r="B122" s="5">
        <f t="shared" si="82"/>
        <v>6958.5062542914975</v>
      </c>
      <c r="C122" s="72" t="s">
        <v>182</v>
      </c>
      <c r="D122" s="94" t="s">
        <v>98</v>
      </c>
      <c r="E122" s="94" t="s">
        <v>111</v>
      </c>
      <c r="F122" s="25">
        <f t="shared" si="83"/>
        <v>1</v>
      </c>
      <c r="G122" s="25">
        <f t="shared" si="84"/>
        <v>1</v>
      </c>
      <c r="H122" s="7">
        <f t="shared" si="85"/>
        <v>0</v>
      </c>
      <c r="I122" s="7">
        <f t="shared" si="86"/>
        <v>0</v>
      </c>
      <c r="J122" s="7">
        <f t="shared" si="87"/>
        <v>0</v>
      </c>
      <c r="K122" s="7">
        <f t="shared" si="88"/>
        <v>0</v>
      </c>
      <c r="L122" s="7">
        <f t="shared" si="89"/>
        <v>0</v>
      </c>
      <c r="M122" s="7">
        <f t="shared" si="90"/>
        <v>0</v>
      </c>
      <c r="N122" s="7">
        <f t="shared" si="91"/>
        <v>6958.5020242914979</v>
      </c>
      <c r="O122" s="7">
        <f t="shared" si="92"/>
        <v>0</v>
      </c>
      <c r="P122" s="7">
        <f t="shared" si="93"/>
        <v>0</v>
      </c>
      <c r="Q122" s="7">
        <f t="shared" si="94"/>
        <v>0</v>
      </c>
      <c r="R122" s="7">
        <f t="shared" si="95"/>
        <v>0</v>
      </c>
      <c r="S122" s="7">
        <f t="shared" si="96"/>
        <v>0</v>
      </c>
      <c r="T122" s="7">
        <f t="shared" si="97"/>
        <v>0</v>
      </c>
      <c r="U122" s="7">
        <f t="shared" si="98"/>
        <v>0</v>
      </c>
      <c r="V122" s="7">
        <f t="shared" si="99"/>
        <v>0</v>
      </c>
      <c r="W122" s="91">
        <f t="shared" si="100"/>
        <v>0</v>
      </c>
      <c r="X122" s="91">
        <f t="shared" si="101"/>
        <v>0</v>
      </c>
      <c r="Y122" s="91">
        <f t="shared" si="102"/>
        <v>0</v>
      </c>
      <c r="Z122" s="91">
        <f t="shared" si="103"/>
        <v>0</v>
      </c>
      <c r="AA122" s="102">
        <f t="shared" si="104"/>
        <v>0</v>
      </c>
      <c r="AB122" s="102">
        <f t="shared" si="105"/>
        <v>0</v>
      </c>
      <c r="AC122" s="102">
        <f t="shared" si="106"/>
        <v>0</v>
      </c>
      <c r="AD122" s="106">
        <f t="shared" si="107"/>
        <v>6958.5020242914979</v>
      </c>
      <c r="AE122" s="106">
        <f t="shared" si="108"/>
        <v>0</v>
      </c>
      <c r="AF122" s="106">
        <f t="shared" si="109"/>
        <v>0</v>
      </c>
      <c r="AG122" s="106">
        <f t="shared" si="110"/>
        <v>0</v>
      </c>
      <c r="AH122" s="6">
        <f t="shared" si="111"/>
        <v>0</v>
      </c>
      <c r="AI122" s="1">
        <f t="shared" si="112"/>
        <v>6958.5020242914979</v>
      </c>
    </row>
    <row r="123" spans="1:35">
      <c r="A123" s="26">
        <v>4.2399999999999998E-3</v>
      </c>
      <c r="B123" s="5">
        <f t="shared" si="82"/>
        <v>6790.1276967901249</v>
      </c>
      <c r="C123" s="72" t="s">
        <v>183</v>
      </c>
      <c r="D123" s="94" t="s">
        <v>98</v>
      </c>
      <c r="E123" s="94" t="s">
        <v>111</v>
      </c>
      <c r="F123" s="25">
        <f t="shared" si="83"/>
        <v>1</v>
      </c>
      <c r="G123" s="25">
        <f t="shared" si="84"/>
        <v>1</v>
      </c>
      <c r="H123" s="7">
        <f t="shared" si="85"/>
        <v>0</v>
      </c>
      <c r="I123" s="7">
        <f t="shared" si="86"/>
        <v>0</v>
      </c>
      <c r="J123" s="7">
        <f t="shared" si="87"/>
        <v>0</v>
      </c>
      <c r="K123" s="7">
        <f t="shared" si="88"/>
        <v>0</v>
      </c>
      <c r="L123" s="7">
        <f t="shared" si="89"/>
        <v>0</v>
      </c>
      <c r="M123" s="7">
        <f t="shared" si="90"/>
        <v>0</v>
      </c>
      <c r="N123" s="7">
        <f t="shared" si="91"/>
        <v>6790.1234567901247</v>
      </c>
      <c r="O123" s="7">
        <f t="shared" si="92"/>
        <v>0</v>
      </c>
      <c r="P123" s="7">
        <f t="shared" si="93"/>
        <v>0</v>
      </c>
      <c r="Q123" s="7">
        <f t="shared" si="94"/>
        <v>0</v>
      </c>
      <c r="R123" s="7">
        <f t="shared" si="95"/>
        <v>0</v>
      </c>
      <c r="S123" s="7">
        <f t="shared" si="96"/>
        <v>0</v>
      </c>
      <c r="T123" s="7">
        <f t="shared" si="97"/>
        <v>0</v>
      </c>
      <c r="U123" s="7">
        <f t="shared" si="98"/>
        <v>0</v>
      </c>
      <c r="V123" s="7">
        <f t="shared" si="99"/>
        <v>0</v>
      </c>
      <c r="W123" s="91">
        <f t="shared" si="100"/>
        <v>0</v>
      </c>
      <c r="X123" s="91">
        <f t="shared" si="101"/>
        <v>0</v>
      </c>
      <c r="Y123" s="91">
        <f t="shared" si="102"/>
        <v>0</v>
      </c>
      <c r="Z123" s="91">
        <f t="shared" si="103"/>
        <v>0</v>
      </c>
      <c r="AA123" s="102">
        <f t="shared" si="104"/>
        <v>0</v>
      </c>
      <c r="AB123" s="102">
        <f t="shared" si="105"/>
        <v>0</v>
      </c>
      <c r="AC123" s="102">
        <f t="shared" si="106"/>
        <v>0</v>
      </c>
      <c r="AD123" s="106">
        <f t="shared" si="107"/>
        <v>6790.1234567901247</v>
      </c>
      <c r="AE123" s="106">
        <f t="shared" si="108"/>
        <v>0</v>
      </c>
      <c r="AF123" s="106">
        <f t="shared" si="109"/>
        <v>0</v>
      </c>
      <c r="AG123" s="106">
        <f t="shared" si="110"/>
        <v>0</v>
      </c>
      <c r="AH123" s="6">
        <f t="shared" si="111"/>
        <v>0</v>
      </c>
      <c r="AI123" s="1">
        <f t="shared" si="112"/>
        <v>6790.1234567901247</v>
      </c>
    </row>
    <row r="124" spans="1:35">
      <c r="A124" s="26">
        <v>4.2500000000000003E-3</v>
      </c>
      <c r="B124" s="5">
        <f t="shared" si="82"/>
        <v>6964.2069464202687</v>
      </c>
      <c r="C124" s="72" t="s">
        <v>184</v>
      </c>
      <c r="D124" s="94" t="s">
        <v>82</v>
      </c>
      <c r="E124" s="94" t="s">
        <v>111</v>
      </c>
      <c r="F124" s="25">
        <f t="shared" si="83"/>
        <v>1</v>
      </c>
      <c r="G124" s="25">
        <f t="shared" si="84"/>
        <v>1</v>
      </c>
      <c r="H124" s="7">
        <f t="shared" si="85"/>
        <v>0</v>
      </c>
      <c r="I124" s="7">
        <f t="shared" si="86"/>
        <v>0</v>
      </c>
      <c r="J124" s="7">
        <f t="shared" si="87"/>
        <v>0</v>
      </c>
      <c r="K124" s="7">
        <f t="shared" si="88"/>
        <v>0</v>
      </c>
      <c r="L124" s="7">
        <f t="shared" si="89"/>
        <v>0</v>
      </c>
      <c r="M124" s="7">
        <f t="shared" si="90"/>
        <v>0</v>
      </c>
      <c r="N124" s="7">
        <f t="shared" si="91"/>
        <v>0</v>
      </c>
      <c r="O124" s="7">
        <f t="shared" si="92"/>
        <v>6964.2026964202687</v>
      </c>
      <c r="P124" s="7">
        <f t="shared" si="93"/>
        <v>0</v>
      </c>
      <c r="Q124" s="7">
        <f t="shared" si="94"/>
        <v>0</v>
      </c>
      <c r="R124" s="7">
        <f t="shared" si="95"/>
        <v>0</v>
      </c>
      <c r="S124" s="7">
        <f t="shared" si="96"/>
        <v>0</v>
      </c>
      <c r="T124" s="7">
        <f t="shared" si="97"/>
        <v>0</v>
      </c>
      <c r="U124" s="7">
        <f t="shared" si="98"/>
        <v>0</v>
      </c>
      <c r="V124" s="7">
        <f t="shared" si="99"/>
        <v>0</v>
      </c>
      <c r="W124" s="91">
        <f t="shared" si="100"/>
        <v>0</v>
      </c>
      <c r="X124" s="91">
        <f t="shared" si="101"/>
        <v>0</v>
      </c>
      <c r="Y124" s="91">
        <f t="shared" si="102"/>
        <v>0</v>
      </c>
      <c r="Z124" s="91">
        <f t="shared" si="103"/>
        <v>0</v>
      </c>
      <c r="AA124" s="102">
        <f t="shared" si="104"/>
        <v>0</v>
      </c>
      <c r="AB124" s="102">
        <f t="shared" si="105"/>
        <v>0</v>
      </c>
      <c r="AC124" s="102">
        <f t="shared" si="106"/>
        <v>0</v>
      </c>
      <c r="AD124" s="106">
        <f t="shared" si="107"/>
        <v>6964.2026964202687</v>
      </c>
      <c r="AE124" s="106">
        <f t="shared" si="108"/>
        <v>0</v>
      </c>
      <c r="AF124" s="106">
        <f t="shared" si="109"/>
        <v>0</v>
      </c>
      <c r="AG124" s="106">
        <f t="shared" si="110"/>
        <v>0</v>
      </c>
      <c r="AH124" s="6">
        <f t="shared" si="111"/>
        <v>0</v>
      </c>
      <c r="AI124" s="1">
        <f t="shared" si="112"/>
        <v>6964.2026964202687</v>
      </c>
    </row>
    <row r="125" spans="1:35">
      <c r="A125" s="26">
        <v>4.2599999999999999E-3</v>
      </c>
      <c r="B125" s="5">
        <f t="shared" si="82"/>
        <v>9806.6340942541374</v>
      </c>
      <c r="C125" s="72" t="s">
        <v>189</v>
      </c>
      <c r="D125" s="94" t="s">
        <v>100</v>
      </c>
      <c r="E125" s="94" t="s">
        <v>111</v>
      </c>
      <c r="F125" s="25">
        <f t="shared" si="83"/>
        <v>1</v>
      </c>
      <c r="G125" s="25">
        <f t="shared" si="84"/>
        <v>1</v>
      </c>
      <c r="H125" s="7">
        <f t="shared" si="85"/>
        <v>0</v>
      </c>
      <c r="I125" s="7">
        <f t="shared" si="86"/>
        <v>0</v>
      </c>
      <c r="J125" s="7">
        <f t="shared" si="87"/>
        <v>0</v>
      </c>
      <c r="K125" s="7">
        <f t="shared" si="88"/>
        <v>0</v>
      </c>
      <c r="L125" s="7">
        <f t="shared" si="89"/>
        <v>0</v>
      </c>
      <c r="M125" s="7">
        <f t="shared" si="90"/>
        <v>9806.6298342541377</v>
      </c>
      <c r="N125" s="7">
        <f t="shared" si="91"/>
        <v>0</v>
      </c>
      <c r="O125" s="7">
        <f t="shared" si="92"/>
        <v>0</v>
      </c>
      <c r="P125" s="7">
        <f t="shared" si="93"/>
        <v>0</v>
      </c>
      <c r="Q125" s="7">
        <f t="shared" si="94"/>
        <v>0</v>
      </c>
      <c r="R125" s="7">
        <f t="shared" si="95"/>
        <v>0</v>
      </c>
      <c r="S125" s="7">
        <f t="shared" si="96"/>
        <v>0</v>
      </c>
      <c r="T125" s="7">
        <f t="shared" si="97"/>
        <v>0</v>
      </c>
      <c r="U125" s="7">
        <f t="shared" si="98"/>
        <v>0</v>
      </c>
      <c r="V125" s="7">
        <f t="shared" si="99"/>
        <v>0</v>
      </c>
      <c r="W125" s="91">
        <f t="shared" si="100"/>
        <v>0</v>
      </c>
      <c r="X125" s="91">
        <f t="shared" si="101"/>
        <v>0</v>
      </c>
      <c r="Y125" s="91">
        <f t="shared" si="102"/>
        <v>0</v>
      </c>
      <c r="Z125" s="91">
        <f t="shared" si="103"/>
        <v>0</v>
      </c>
      <c r="AA125" s="102">
        <f t="shared" si="104"/>
        <v>0</v>
      </c>
      <c r="AB125" s="102">
        <f t="shared" si="105"/>
        <v>0</v>
      </c>
      <c r="AC125" s="102">
        <f t="shared" si="106"/>
        <v>0</v>
      </c>
      <c r="AD125" s="106">
        <f t="shared" si="107"/>
        <v>9806.6298342541377</v>
      </c>
      <c r="AE125" s="106">
        <f t="shared" si="108"/>
        <v>0</v>
      </c>
      <c r="AF125" s="106">
        <f t="shared" si="109"/>
        <v>0</v>
      </c>
      <c r="AG125" s="106">
        <f t="shared" si="110"/>
        <v>0</v>
      </c>
      <c r="AH125" s="6">
        <f t="shared" si="111"/>
        <v>0</v>
      </c>
      <c r="AI125" s="1">
        <f t="shared" si="112"/>
        <v>9806.6298342541377</v>
      </c>
    </row>
    <row r="126" spans="1:35">
      <c r="A126" s="26">
        <v>4.2700000000000004E-3</v>
      </c>
      <c r="B126" s="5">
        <f t="shared" si="82"/>
        <v>8574.3632443589722</v>
      </c>
      <c r="C126" s="82" t="s">
        <v>193</v>
      </c>
      <c r="D126" s="94" t="s">
        <v>94</v>
      </c>
      <c r="E126" s="94" t="s">
        <v>111</v>
      </c>
      <c r="F126" s="25">
        <f t="shared" si="83"/>
        <v>1</v>
      </c>
      <c r="G126" s="25">
        <f t="shared" si="84"/>
        <v>1</v>
      </c>
      <c r="H126" s="7">
        <f t="shared" si="85"/>
        <v>0</v>
      </c>
      <c r="I126" s="7">
        <f t="shared" si="86"/>
        <v>0</v>
      </c>
      <c r="J126" s="7">
        <f t="shared" si="87"/>
        <v>0</v>
      </c>
      <c r="K126" s="7">
        <f t="shared" si="88"/>
        <v>0</v>
      </c>
      <c r="L126" s="7">
        <f t="shared" si="89"/>
        <v>0</v>
      </c>
      <c r="M126" s="7">
        <f t="shared" si="90"/>
        <v>0</v>
      </c>
      <c r="N126" s="7">
        <f t="shared" si="91"/>
        <v>0</v>
      </c>
      <c r="O126" s="7">
        <f t="shared" si="92"/>
        <v>0</v>
      </c>
      <c r="P126" s="7">
        <f t="shared" si="93"/>
        <v>0</v>
      </c>
      <c r="Q126" s="7">
        <f t="shared" si="94"/>
        <v>0</v>
      </c>
      <c r="R126" s="7">
        <f t="shared" si="95"/>
        <v>0</v>
      </c>
      <c r="S126" s="7">
        <f t="shared" si="96"/>
        <v>0</v>
      </c>
      <c r="T126" s="7">
        <f t="shared" si="97"/>
        <v>0</v>
      </c>
      <c r="U126" s="7">
        <f t="shared" si="98"/>
        <v>8574.3589743589728</v>
      </c>
      <c r="V126" s="7">
        <f t="shared" si="99"/>
        <v>0</v>
      </c>
      <c r="W126" s="91">
        <f t="shared" si="100"/>
        <v>0</v>
      </c>
      <c r="X126" s="91">
        <f t="shared" si="101"/>
        <v>0</v>
      </c>
      <c r="Y126" s="91">
        <f t="shared" si="102"/>
        <v>0</v>
      </c>
      <c r="Z126" s="91">
        <f t="shared" si="103"/>
        <v>0</v>
      </c>
      <c r="AA126" s="102">
        <f t="shared" si="104"/>
        <v>0</v>
      </c>
      <c r="AB126" s="102">
        <f t="shared" si="105"/>
        <v>8574.3589743589728</v>
      </c>
      <c r="AC126" s="102">
        <f t="shared" si="106"/>
        <v>0</v>
      </c>
      <c r="AD126" s="106">
        <f t="shared" si="107"/>
        <v>0</v>
      </c>
      <c r="AE126" s="106">
        <f t="shared" si="108"/>
        <v>0</v>
      </c>
      <c r="AF126" s="106">
        <f t="shared" si="109"/>
        <v>0</v>
      </c>
      <c r="AG126" s="106">
        <f t="shared" si="110"/>
        <v>0</v>
      </c>
      <c r="AH126" s="6">
        <f t="shared" si="111"/>
        <v>8574.3589743589728</v>
      </c>
      <c r="AI126" s="1">
        <f t="shared" si="112"/>
        <v>8574.3589743589728</v>
      </c>
    </row>
    <row r="127" spans="1:35">
      <c r="A127" s="26">
        <v>4.28E-3</v>
      </c>
      <c r="B127" s="5">
        <f t="shared" si="82"/>
        <v>4.28E-3</v>
      </c>
      <c r="C127" s="72"/>
      <c r="D127" s="94"/>
      <c r="E127" s="94" t="s">
        <v>111</v>
      </c>
      <c r="F127" s="25">
        <f t="shared" si="83"/>
        <v>0</v>
      </c>
      <c r="G127" s="25">
        <f t="shared" si="84"/>
        <v>0</v>
      </c>
      <c r="H127" s="7">
        <f t="shared" si="85"/>
        <v>0</v>
      </c>
      <c r="I127" s="7">
        <f t="shared" si="86"/>
        <v>0</v>
      </c>
      <c r="J127" s="7">
        <f t="shared" si="87"/>
        <v>0</v>
      </c>
      <c r="K127" s="7">
        <f t="shared" si="88"/>
        <v>0</v>
      </c>
      <c r="L127" s="7">
        <f t="shared" si="89"/>
        <v>0</v>
      </c>
      <c r="M127" s="7">
        <f t="shared" si="90"/>
        <v>0</v>
      </c>
      <c r="N127" s="7">
        <f t="shared" si="91"/>
        <v>0</v>
      </c>
      <c r="O127" s="7">
        <f t="shared" si="92"/>
        <v>0</v>
      </c>
      <c r="P127" s="7">
        <f t="shared" si="93"/>
        <v>0</v>
      </c>
      <c r="Q127" s="7">
        <f t="shared" si="94"/>
        <v>0</v>
      </c>
      <c r="R127" s="7">
        <f t="shared" si="95"/>
        <v>0</v>
      </c>
      <c r="S127" s="7">
        <f t="shared" si="96"/>
        <v>0</v>
      </c>
      <c r="T127" s="7">
        <f t="shared" si="97"/>
        <v>0</v>
      </c>
      <c r="U127" s="7">
        <f t="shared" si="98"/>
        <v>0</v>
      </c>
      <c r="V127" s="7">
        <f t="shared" si="99"/>
        <v>0</v>
      </c>
      <c r="W127" s="91">
        <f t="shared" si="100"/>
        <v>0</v>
      </c>
      <c r="X127" s="91">
        <f t="shared" si="101"/>
        <v>0</v>
      </c>
      <c r="Y127" s="91">
        <f t="shared" si="102"/>
        <v>0</v>
      </c>
      <c r="Z127" s="91">
        <f t="shared" si="103"/>
        <v>0</v>
      </c>
      <c r="AA127" s="102">
        <f t="shared" si="104"/>
        <v>0</v>
      </c>
      <c r="AB127" s="102">
        <f t="shared" si="105"/>
        <v>0</v>
      </c>
      <c r="AC127" s="102">
        <f t="shared" si="106"/>
        <v>0</v>
      </c>
      <c r="AD127" s="106">
        <f t="shared" si="107"/>
        <v>0</v>
      </c>
      <c r="AE127" s="106">
        <f t="shared" si="108"/>
        <v>0</v>
      </c>
      <c r="AF127" s="106">
        <f t="shared" si="109"/>
        <v>0</v>
      </c>
      <c r="AG127" s="106">
        <f t="shared" si="110"/>
        <v>0</v>
      </c>
      <c r="AH127" s="6">
        <f t="shared" si="111"/>
        <v>0</v>
      </c>
      <c r="AI127" s="1">
        <f t="shared" si="112"/>
        <v>0</v>
      </c>
    </row>
    <row r="128" spans="1:35">
      <c r="A128" s="26">
        <v>4.2899999999999995E-3</v>
      </c>
      <c r="B128" s="5">
        <f t="shared" si="82"/>
        <v>4.2899999999999995E-3</v>
      </c>
      <c r="C128" s="72"/>
      <c r="D128" s="94"/>
      <c r="E128" s="94" t="s">
        <v>111</v>
      </c>
      <c r="F128" s="25">
        <f t="shared" si="83"/>
        <v>0</v>
      </c>
      <c r="G128" s="25">
        <f t="shared" si="84"/>
        <v>0</v>
      </c>
      <c r="H128" s="7">
        <f t="shared" si="85"/>
        <v>0</v>
      </c>
      <c r="I128" s="7">
        <f t="shared" si="86"/>
        <v>0</v>
      </c>
      <c r="J128" s="7">
        <f t="shared" si="87"/>
        <v>0</v>
      </c>
      <c r="K128" s="7">
        <f t="shared" si="88"/>
        <v>0</v>
      </c>
      <c r="L128" s="7">
        <f t="shared" si="89"/>
        <v>0</v>
      </c>
      <c r="M128" s="7">
        <f t="shared" si="90"/>
        <v>0</v>
      </c>
      <c r="N128" s="7">
        <f t="shared" si="91"/>
        <v>0</v>
      </c>
      <c r="O128" s="7">
        <f t="shared" si="92"/>
        <v>0</v>
      </c>
      <c r="P128" s="7">
        <f t="shared" si="93"/>
        <v>0</v>
      </c>
      <c r="Q128" s="7">
        <f t="shared" si="94"/>
        <v>0</v>
      </c>
      <c r="R128" s="7">
        <f t="shared" si="95"/>
        <v>0</v>
      </c>
      <c r="S128" s="7">
        <f t="shared" si="96"/>
        <v>0</v>
      </c>
      <c r="T128" s="7">
        <f t="shared" si="97"/>
        <v>0</v>
      </c>
      <c r="U128" s="7">
        <f t="shared" si="98"/>
        <v>0</v>
      </c>
      <c r="V128" s="7">
        <f t="shared" si="99"/>
        <v>0</v>
      </c>
      <c r="W128" s="91">
        <f t="shared" si="100"/>
        <v>0</v>
      </c>
      <c r="X128" s="91">
        <f t="shared" si="101"/>
        <v>0</v>
      </c>
      <c r="Y128" s="91">
        <f t="shared" si="102"/>
        <v>0</v>
      </c>
      <c r="Z128" s="91">
        <f t="shared" si="103"/>
        <v>0</v>
      </c>
      <c r="AA128" s="102">
        <f t="shared" si="104"/>
        <v>0</v>
      </c>
      <c r="AB128" s="102">
        <f t="shared" si="105"/>
        <v>0</v>
      </c>
      <c r="AC128" s="102">
        <f t="shared" si="106"/>
        <v>0</v>
      </c>
      <c r="AD128" s="106">
        <f t="shared" si="107"/>
        <v>0</v>
      </c>
      <c r="AE128" s="106">
        <f t="shared" si="108"/>
        <v>0</v>
      </c>
      <c r="AF128" s="106">
        <f t="shared" si="109"/>
        <v>0</v>
      </c>
      <c r="AG128" s="106">
        <f t="shared" si="110"/>
        <v>0</v>
      </c>
      <c r="AH128" s="6">
        <f t="shared" si="111"/>
        <v>0</v>
      </c>
      <c r="AI128" s="1">
        <f t="shared" si="112"/>
        <v>0</v>
      </c>
    </row>
    <row r="129" spans="1:35">
      <c r="A129" s="26">
        <v>4.3E-3</v>
      </c>
      <c r="B129" s="5">
        <f t="shared" si="82"/>
        <v>4.3E-3</v>
      </c>
      <c r="C129" s="72"/>
      <c r="D129" s="94"/>
      <c r="E129" s="94" t="s">
        <v>111</v>
      </c>
      <c r="F129" s="25">
        <f t="shared" si="83"/>
        <v>0</v>
      </c>
      <c r="G129" s="25">
        <f t="shared" si="84"/>
        <v>0</v>
      </c>
      <c r="H129" s="7">
        <f t="shared" si="85"/>
        <v>0</v>
      </c>
      <c r="I129" s="7">
        <f t="shared" si="86"/>
        <v>0</v>
      </c>
      <c r="J129" s="7">
        <f t="shared" si="87"/>
        <v>0</v>
      </c>
      <c r="K129" s="7">
        <f t="shared" si="88"/>
        <v>0</v>
      </c>
      <c r="L129" s="7">
        <f t="shared" si="89"/>
        <v>0</v>
      </c>
      <c r="M129" s="7">
        <f t="shared" si="90"/>
        <v>0</v>
      </c>
      <c r="N129" s="7">
        <f t="shared" si="91"/>
        <v>0</v>
      </c>
      <c r="O129" s="7">
        <f t="shared" si="92"/>
        <v>0</v>
      </c>
      <c r="P129" s="7">
        <f t="shared" si="93"/>
        <v>0</v>
      </c>
      <c r="Q129" s="7">
        <f t="shared" si="94"/>
        <v>0</v>
      </c>
      <c r="R129" s="7">
        <f t="shared" si="95"/>
        <v>0</v>
      </c>
      <c r="S129" s="7">
        <f t="shared" si="96"/>
        <v>0</v>
      </c>
      <c r="T129" s="7">
        <f t="shared" si="97"/>
        <v>0</v>
      </c>
      <c r="U129" s="7">
        <f t="shared" si="98"/>
        <v>0</v>
      </c>
      <c r="V129" s="7">
        <f t="shared" si="99"/>
        <v>0</v>
      </c>
      <c r="W129" s="91">
        <f t="shared" si="100"/>
        <v>0</v>
      </c>
      <c r="X129" s="91">
        <f t="shared" si="101"/>
        <v>0</v>
      </c>
      <c r="Y129" s="91">
        <f t="shared" si="102"/>
        <v>0</v>
      </c>
      <c r="Z129" s="91">
        <f t="shared" si="103"/>
        <v>0</v>
      </c>
      <c r="AA129" s="102">
        <f t="shared" si="104"/>
        <v>0</v>
      </c>
      <c r="AB129" s="102">
        <f t="shared" si="105"/>
        <v>0</v>
      </c>
      <c r="AC129" s="102">
        <f t="shared" si="106"/>
        <v>0</v>
      </c>
      <c r="AD129" s="106">
        <f t="shared" si="107"/>
        <v>0</v>
      </c>
      <c r="AE129" s="106">
        <f t="shared" si="108"/>
        <v>0</v>
      </c>
      <c r="AF129" s="106">
        <f t="shared" si="109"/>
        <v>0</v>
      </c>
      <c r="AG129" s="106">
        <f t="shared" si="110"/>
        <v>0</v>
      </c>
      <c r="AH129" s="6">
        <f t="shared" si="111"/>
        <v>0</v>
      </c>
      <c r="AI129" s="1">
        <f t="shared" si="112"/>
        <v>0</v>
      </c>
    </row>
    <row r="130" spans="1:35">
      <c r="A130" s="26">
        <v>4.3099999999999996E-3</v>
      </c>
      <c r="B130" s="5">
        <f t="shared" si="82"/>
        <v>4.3099999999999996E-3</v>
      </c>
      <c r="C130" s="72"/>
      <c r="D130" s="94"/>
      <c r="E130" s="94" t="s">
        <v>111</v>
      </c>
      <c r="F130" s="25">
        <f t="shared" si="83"/>
        <v>0</v>
      </c>
      <c r="G130" s="25">
        <f t="shared" si="84"/>
        <v>0</v>
      </c>
      <c r="H130" s="7">
        <f t="shared" si="85"/>
        <v>0</v>
      </c>
      <c r="I130" s="7">
        <f t="shared" si="86"/>
        <v>0</v>
      </c>
      <c r="J130" s="7">
        <f t="shared" si="87"/>
        <v>0</v>
      </c>
      <c r="K130" s="7">
        <f t="shared" si="88"/>
        <v>0</v>
      </c>
      <c r="L130" s="7">
        <f t="shared" si="89"/>
        <v>0</v>
      </c>
      <c r="M130" s="7">
        <f t="shared" si="90"/>
        <v>0</v>
      </c>
      <c r="N130" s="7">
        <f t="shared" si="91"/>
        <v>0</v>
      </c>
      <c r="O130" s="7">
        <f t="shared" si="92"/>
        <v>0</v>
      </c>
      <c r="P130" s="7">
        <f t="shared" si="93"/>
        <v>0</v>
      </c>
      <c r="Q130" s="7">
        <f t="shared" si="94"/>
        <v>0</v>
      </c>
      <c r="R130" s="7">
        <f t="shared" si="95"/>
        <v>0</v>
      </c>
      <c r="S130" s="7">
        <f t="shared" si="96"/>
        <v>0</v>
      </c>
      <c r="T130" s="7">
        <f t="shared" si="97"/>
        <v>0</v>
      </c>
      <c r="U130" s="7">
        <f t="shared" si="98"/>
        <v>0</v>
      </c>
      <c r="V130" s="7">
        <f t="shared" si="99"/>
        <v>0</v>
      </c>
      <c r="W130" s="91">
        <f t="shared" si="100"/>
        <v>0</v>
      </c>
      <c r="X130" s="91">
        <f t="shared" si="101"/>
        <v>0</v>
      </c>
      <c r="Y130" s="91">
        <f t="shared" si="102"/>
        <v>0</v>
      </c>
      <c r="Z130" s="91">
        <f t="shared" si="103"/>
        <v>0</v>
      </c>
      <c r="AA130" s="102">
        <f t="shared" si="104"/>
        <v>0</v>
      </c>
      <c r="AB130" s="102">
        <f t="shared" si="105"/>
        <v>0</v>
      </c>
      <c r="AC130" s="102">
        <f t="shared" si="106"/>
        <v>0</v>
      </c>
      <c r="AD130" s="106">
        <f t="shared" si="107"/>
        <v>0</v>
      </c>
      <c r="AE130" s="106">
        <f t="shared" si="108"/>
        <v>0</v>
      </c>
      <c r="AF130" s="106">
        <f t="shared" si="109"/>
        <v>0</v>
      </c>
      <c r="AG130" s="106">
        <f t="shared" si="110"/>
        <v>0</v>
      </c>
      <c r="AH130" s="6">
        <f t="shared" si="111"/>
        <v>0</v>
      </c>
      <c r="AI130" s="1">
        <f t="shared" si="112"/>
        <v>0</v>
      </c>
    </row>
    <row r="131" spans="1:35">
      <c r="A131" s="26">
        <v>4.3200000000000001E-3</v>
      </c>
      <c r="B131" s="5">
        <f t="shared" si="82"/>
        <v>4.3200000000000001E-3</v>
      </c>
      <c r="C131" s="72"/>
      <c r="D131" s="94"/>
      <c r="E131" s="94" t="s">
        <v>111</v>
      </c>
      <c r="F131" s="25">
        <f t="shared" si="83"/>
        <v>0</v>
      </c>
      <c r="G131" s="25">
        <f t="shared" si="84"/>
        <v>0</v>
      </c>
      <c r="H131" s="7">
        <f t="shared" si="85"/>
        <v>0</v>
      </c>
      <c r="I131" s="7">
        <f t="shared" si="86"/>
        <v>0</v>
      </c>
      <c r="J131" s="7">
        <f t="shared" si="87"/>
        <v>0</v>
      </c>
      <c r="K131" s="7">
        <f t="shared" si="88"/>
        <v>0</v>
      </c>
      <c r="L131" s="7">
        <f t="shared" si="89"/>
        <v>0</v>
      </c>
      <c r="M131" s="7">
        <f t="shared" si="90"/>
        <v>0</v>
      </c>
      <c r="N131" s="7">
        <f t="shared" si="91"/>
        <v>0</v>
      </c>
      <c r="O131" s="7">
        <f t="shared" si="92"/>
        <v>0</v>
      </c>
      <c r="P131" s="7">
        <f t="shared" si="93"/>
        <v>0</v>
      </c>
      <c r="Q131" s="7">
        <f t="shared" si="94"/>
        <v>0</v>
      </c>
      <c r="R131" s="7">
        <f t="shared" si="95"/>
        <v>0</v>
      </c>
      <c r="S131" s="7">
        <f t="shared" si="96"/>
        <v>0</v>
      </c>
      <c r="T131" s="7">
        <f t="shared" si="97"/>
        <v>0</v>
      </c>
      <c r="U131" s="7">
        <f t="shared" si="98"/>
        <v>0</v>
      </c>
      <c r="V131" s="7">
        <f t="shared" si="99"/>
        <v>0</v>
      </c>
      <c r="W131" s="91">
        <f t="shared" si="100"/>
        <v>0</v>
      </c>
      <c r="X131" s="91">
        <f t="shared" si="101"/>
        <v>0</v>
      </c>
      <c r="Y131" s="91">
        <f t="shared" si="102"/>
        <v>0</v>
      </c>
      <c r="Z131" s="91">
        <f t="shared" si="103"/>
        <v>0</v>
      </c>
      <c r="AA131" s="102">
        <f t="shared" si="104"/>
        <v>0</v>
      </c>
      <c r="AB131" s="102">
        <f t="shared" si="105"/>
        <v>0</v>
      </c>
      <c r="AC131" s="102">
        <f t="shared" si="106"/>
        <v>0</v>
      </c>
      <c r="AD131" s="106">
        <f t="shared" si="107"/>
        <v>0</v>
      </c>
      <c r="AE131" s="106">
        <f t="shared" si="108"/>
        <v>0</v>
      </c>
      <c r="AF131" s="106">
        <f t="shared" si="109"/>
        <v>0</v>
      </c>
      <c r="AG131" s="106">
        <f t="shared" si="110"/>
        <v>0</v>
      </c>
      <c r="AH131" s="6">
        <f t="shared" si="111"/>
        <v>0</v>
      </c>
      <c r="AI131" s="1">
        <f t="shared" si="112"/>
        <v>0</v>
      </c>
    </row>
    <row r="132" spans="1:35">
      <c r="A132" s="26">
        <v>4.3299999999999996E-3</v>
      </c>
      <c r="B132" s="5">
        <f t="shared" si="82"/>
        <v>4.3299999999999996E-3</v>
      </c>
      <c r="C132" s="72"/>
      <c r="D132" s="94"/>
      <c r="E132" s="94" t="s">
        <v>111</v>
      </c>
      <c r="F132" s="25">
        <f t="shared" si="83"/>
        <v>0</v>
      </c>
      <c r="G132" s="25">
        <f t="shared" si="84"/>
        <v>0</v>
      </c>
      <c r="H132" s="7">
        <f t="shared" si="85"/>
        <v>0</v>
      </c>
      <c r="I132" s="7">
        <f t="shared" si="86"/>
        <v>0</v>
      </c>
      <c r="J132" s="7">
        <f t="shared" si="87"/>
        <v>0</v>
      </c>
      <c r="K132" s="7">
        <f t="shared" si="88"/>
        <v>0</v>
      </c>
      <c r="L132" s="7">
        <f t="shared" si="89"/>
        <v>0</v>
      </c>
      <c r="M132" s="7">
        <f t="shared" si="90"/>
        <v>0</v>
      </c>
      <c r="N132" s="7">
        <f t="shared" si="91"/>
        <v>0</v>
      </c>
      <c r="O132" s="7">
        <f t="shared" si="92"/>
        <v>0</v>
      </c>
      <c r="P132" s="7">
        <f t="shared" si="93"/>
        <v>0</v>
      </c>
      <c r="Q132" s="7">
        <f t="shared" si="94"/>
        <v>0</v>
      </c>
      <c r="R132" s="7">
        <f t="shared" si="95"/>
        <v>0</v>
      </c>
      <c r="S132" s="7">
        <f t="shared" si="96"/>
        <v>0</v>
      </c>
      <c r="T132" s="7">
        <f t="shared" si="97"/>
        <v>0</v>
      </c>
      <c r="U132" s="7">
        <f t="shared" si="98"/>
        <v>0</v>
      </c>
      <c r="V132" s="7">
        <f t="shared" si="99"/>
        <v>0</v>
      </c>
      <c r="W132" s="91">
        <f t="shared" si="100"/>
        <v>0</v>
      </c>
      <c r="X132" s="91">
        <f t="shared" si="101"/>
        <v>0</v>
      </c>
      <c r="Y132" s="91">
        <f t="shared" si="102"/>
        <v>0</v>
      </c>
      <c r="Z132" s="91">
        <f t="shared" si="103"/>
        <v>0</v>
      </c>
      <c r="AA132" s="102">
        <f t="shared" si="104"/>
        <v>0</v>
      </c>
      <c r="AB132" s="102">
        <f t="shared" si="105"/>
        <v>0</v>
      </c>
      <c r="AC132" s="102">
        <f t="shared" si="106"/>
        <v>0</v>
      </c>
      <c r="AD132" s="106">
        <f t="shared" si="107"/>
        <v>0</v>
      </c>
      <c r="AE132" s="106">
        <f t="shared" si="108"/>
        <v>0</v>
      </c>
      <c r="AF132" s="106">
        <f t="shared" si="109"/>
        <v>0</v>
      </c>
      <c r="AG132" s="106">
        <f t="shared" si="110"/>
        <v>0</v>
      </c>
      <c r="AH132" s="6">
        <f t="shared" si="111"/>
        <v>0</v>
      </c>
      <c r="AI132" s="1">
        <f t="shared" si="112"/>
        <v>0</v>
      </c>
    </row>
    <row r="133" spans="1:35">
      <c r="A133" s="26">
        <v>4.3400000000000001E-3</v>
      </c>
      <c r="B133" s="5">
        <f t="shared" si="82"/>
        <v>4.3400000000000001E-3</v>
      </c>
      <c r="C133" s="72"/>
      <c r="D133" s="94"/>
      <c r="E133" s="94" t="s">
        <v>111</v>
      </c>
      <c r="F133" s="25">
        <f t="shared" si="83"/>
        <v>0</v>
      </c>
      <c r="G133" s="25">
        <f t="shared" si="84"/>
        <v>0</v>
      </c>
      <c r="H133" s="7">
        <f t="shared" si="85"/>
        <v>0</v>
      </c>
      <c r="I133" s="7">
        <f t="shared" si="86"/>
        <v>0</v>
      </c>
      <c r="J133" s="7">
        <f t="shared" si="87"/>
        <v>0</v>
      </c>
      <c r="K133" s="7">
        <f t="shared" si="88"/>
        <v>0</v>
      </c>
      <c r="L133" s="7">
        <f t="shared" si="89"/>
        <v>0</v>
      </c>
      <c r="M133" s="7">
        <f t="shared" si="90"/>
        <v>0</v>
      </c>
      <c r="N133" s="7">
        <f t="shared" si="91"/>
        <v>0</v>
      </c>
      <c r="O133" s="7">
        <f t="shared" si="92"/>
        <v>0</v>
      </c>
      <c r="P133" s="7">
        <f t="shared" si="93"/>
        <v>0</v>
      </c>
      <c r="Q133" s="7">
        <f t="shared" si="94"/>
        <v>0</v>
      </c>
      <c r="R133" s="7">
        <f t="shared" si="95"/>
        <v>0</v>
      </c>
      <c r="S133" s="7">
        <f t="shared" si="96"/>
        <v>0</v>
      </c>
      <c r="T133" s="7">
        <f t="shared" si="97"/>
        <v>0</v>
      </c>
      <c r="U133" s="7">
        <f t="shared" si="98"/>
        <v>0</v>
      </c>
      <c r="V133" s="7">
        <f t="shared" si="99"/>
        <v>0</v>
      </c>
      <c r="W133" s="91">
        <f t="shared" si="100"/>
        <v>0</v>
      </c>
      <c r="X133" s="91">
        <f t="shared" si="101"/>
        <v>0</v>
      </c>
      <c r="Y133" s="91">
        <f t="shared" si="102"/>
        <v>0</v>
      </c>
      <c r="Z133" s="91">
        <f t="shared" si="103"/>
        <v>0</v>
      </c>
      <c r="AA133" s="102">
        <f t="shared" si="104"/>
        <v>0</v>
      </c>
      <c r="AB133" s="102">
        <f t="shared" si="105"/>
        <v>0</v>
      </c>
      <c r="AC133" s="102">
        <f t="shared" si="106"/>
        <v>0</v>
      </c>
      <c r="AD133" s="106">
        <f t="shared" si="107"/>
        <v>0</v>
      </c>
      <c r="AE133" s="106">
        <f t="shared" si="108"/>
        <v>0</v>
      </c>
      <c r="AF133" s="106">
        <f t="shared" si="109"/>
        <v>0</v>
      </c>
      <c r="AG133" s="106">
        <f t="shared" si="110"/>
        <v>0</v>
      </c>
      <c r="AH133" s="6">
        <f t="shared" si="111"/>
        <v>0</v>
      </c>
      <c r="AI133" s="1">
        <f t="shared" si="112"/>
        <v>0</v>
      </c>
    </row>
    <row r="134" spans="1:35">
      <c r="A134" s="26">
        <v>4.3499999999999997E-3</v>
      </c>
      <c r="B134" s="5">
        <f t="shared" si="82"/>
        <v>4.3499999999999997E-3</v>
      </c>
      <c r="C134" s="94"/>
      <c r="D134" s="94"/>
      <c r="E134" s="94" t="s">
        <v>111</v>
      </c>
      <c r="F134" s="25">
        <f t="shared" si="83"/>
        <v>0</v>
      </c>
      <c r="G134" s="25">
        <f t="shared" si="84"/>
        <v>0</v>
      </c>
      <c r="H134" s="7">
        <f t="shared" si="85"/>
        <v>0</v>
      </c>
      <c r="I134" s="7">
        <f t="shared" si="86"/>
        <v>0</v>
      </c>
      <c r="J134" s="7">
        <f t="shared" si="87"/>
        <v>0</v>
      </c>
      <c r="K134" s="7">
        <f t="shared" si="88"/>
        <v>0</v>
      </c>
      <c r="L134" s="7">
        <f t="shared" si="89"/>
        <v>0</v>
      </c>
      <c r="M134" s="7">
        <f t="shared" si="90"/>
        <v>0</v>
      </c>
      <c r="N134" s="7">
        <f t="shared" si="91"/>
        <v>0</v>
      </c>
      <c r="O134" s="7">
        <f t="shared" si="92"/>
        <v>0</v>
      </c>
      <c r="P134" s="7">
        <f t="shared" si="93"/>
        <v>0</v>
      </c>
      <c r="Q134" s="7">
        <f t="shared" si="94"/>
        <v>0</v>
      </c>
      <c r="R134" s="7">
        <f t="shared" si="95"/>
        <v>0</v>
      </c>
      <c r="S134" s="7">
        <f t="shared" si="96"/>
        <v>0</v>
      </c>
      <c r="T134" s="7">
        <f t="shared" si="97"/>
        <v>0</v>
      </c>
      <c r="U134" s="7">
        <f t="shared" si="98"/>
        <v>0</v>
      </c>
      <c r="V134" s="7">
        <f t="shared" si="99"/>
        <v>0</v>
      </c>
      <c r="W134" s="91">
        <f t="shared" si="100"/>
        <v>0</v>
      </c>
      <c r="X134" s="91">
        <f t="shared" si="101"/>
        <v>0</v>
      </c>
      <c r="Y134" s="91">
        <f t="shared" si="102"/>
        <v>0</v>
      </c>
      <c r="Z134" s="91">
        <f t="shared" si="103"/>
        <v>0</v>
      </c>
      <c r="AA134" s="102">
        <f t="shared" si="104"/>
        <v>0</v>
      </c>
      <c r="AB134" s="102">
        <f t="shared" si="105"/>
        <v>0</v>
      </c>
      <c r="AC134" s="102">
        <f t="shared" si="106"/>
        <v>0</v>
      </c>
      <c r="AD134" s="106">
        <f t="shared" si="107"/>
        <v>0</v>
      </c>
      <c r="AE134" s="106">
        <f t="shared" si="108"/>
        <v>0</v>
      </c>
      <c r="AF134" s="106">
        <f t="shared" si="109"/>
        <v>0</v>
      </c>
      <c r="AG134" s="106">
        <f t="shared" si="110"/>
        <v>0</v>
      </c>
      <c r="AH134" s="6">
        <f t="shared" si="111"/>
        <v>0</v>
      </c>
      <c r="AI134" s="1">
        <f t="shared" si="112"/>
        <v>0</v>
      </c>
    </row>
    <row r="135" spans="1:35">
      <c r="A135" s="26">
        <v>4.3600000000000002E-3</v>
      </c>
      <c r="B135" s="5">
        <f t="shared" si="82"/>
        <v>4.3600000000000002E-3</v>
      </c>
      <c r="C135" s="94"/>
      <c r="D135" s="94"/>
      <c r="E135" s="94" t="s">
        <v>111</v>
      </c>
      <c r="F135" s="25">
        <f t="shared" si="83"/>
        <v>0</v>
      </c>
      <c r="G135" s="25">
        <f t="shared" si="84"/>
        <v>0</v>
      </c>
      <c r="H135" s="7">
        <f t="shared" si="85"/>
        <v>0</v>
      </c>
      <c r="I135" s="7">
        <f t="shared" si="86"/>
        <v>0</v>
      </c>
      <c r="J135" s="7">
        <f t="shared" si="87"/>
        <v>0</v>
      </c>
      <c r="K135" s="7">
        <f t="shared" si="88"/>
        <v>0</v>
      </c>
      <c r="L135" s="7">
        <f t="shared" si="89"/>
        <v>0</v>
      </c>
      <c r="M135" s="7">
        <f t="shared" si="90"/>
        <v>0</v>
      </c>
      <c r="N135" s="7">
        <f t="shared" si="91"/>
        <v>0</v>
      </c>
      <c r="O135" s="7">
        <f t="shared" si="92"/>
        <v>0</v>
      </c>
      <c r="P135" s="7">
        <f t="shared" si="93"/>
        <v>0</v>
      </c>
      <c r="Q135" s="7">
        <f t="shared" si="94"/>
        <v>0</v>
      </c>
      <c r="R135" s="7">
        <f t="shared" si="95"/>
        <v>0</v>
      </c>
      <c r="S135" s="7">
        <f t="shared" si="96"/>
        <v>0</v>
      </c>
      <c r="T135" s="7">
        <f t="shared" si="97"/>
        <v>0</v>
      </c>
      <c r="U135" s="7">
        <f t="shared" si="98"/>
        <v>0</v>
      </c>
      <c r="V135" s="7">
        <f t="shared" si="99"/>
        <v>0</v>
      </c>
      <c r="W135" s="91">
        <f t="shared" si="100"/>
        <v>0</v>
      </c>
      <c r="X135" s="91">
        <f t="shared" si="101"/>
        <v>0</v>
      </c>
      <c r="Y135" s="91">
        <f t="shared" si="102"/>
        <v>0</v>
      </c>
      <c r="Z135" s="91">
        <f t="shared" si="103"/>
        <v>0</v>
      </c>
      <c r="AA135" s="102">
        <f t="shared" si="104"/>
        <v>0</v>
      </c>
      <c r="AB135" s="102">
        <f t="shared" si="105"/>
        <v>0</v>
      </c>
      <c r="AC135" s="102">
        <f t="shared" si="106"/>
        <v>0</v>
      </c>
      <c r="AD135" s="106">
        <f t="shared" si="107"/>
        <v>0</v>
      </c>
      <c r="AE135" s="106">
        <f t="shared" si="108"/>
        <v>0</v>
      </c>
      <c r="AF135" s="106">
        <f t="shared" si="109"/>
        <v>0</v>
      </c>
      <c r="AG135" s="106">
        <f t="shared" si="110"/>
        <v>0</v>
      </c>
      <c r="AH135" s="6">
        <f t="shared" si="111"/>
        <v>0</v>
      </c>
      <c r="AI135" s="1">
        <f t="shared" si="112"/>
        <v>0</v>
      </c>
    </row>
    <row r="136" spans="1:35">
      <c r="A136" s="26">
        <v>4.3699999999999998E-3</v>
      </c>
      <c r="B136" s="5">
        <f t="shared" ref="B136:B167" si="113">AI136+A136</f>
        <v>4.3699999999999998E-3</v>
      </c>
      <c r="C136" s="94"/>
      <c r="D136" s="94"/>
      <c r="E136" s="94" t="s">
        <v>111</v>
      </c>
      <c r="F136" s="25">
        <f t="shared" si="83"/>
        <v>0</v>
      </c>
      <c r="G136" s="25">
        <f t="shared" si="84"/>
        <v>0</v>
      </c>
      <c r="H136" s="7">
        <f t="shared" ref="H136:H167" si="114">IF(ISERROR(VLOOKUP($C136,_tri1,5,FALSE)),0,(VLOOKUP($C136,_tri1,5,FALSE)))</f>
        <v>0</v>
      </c>
      <c r="I136" s="7">
        <f t="shared" ref="I136:I167" si="115">IF(ISERROR(VLOOKUP($C136,_tri2,5,FALSE)),0,(VLOOKUP($C136,_tri2,5,FALSE)))</f>
        <v>0</v>
      </c>
      <c r="J136" s="7">
        <f t="shared" ref="J136:J167" si="116">IF(ISERROR(VLOOKUP($C136,_tri3,5,FALSE)),0,(VLOOKUP($C136,_tri3,5,FALSE)))</f>
        <v>0</v>
      </c>
      <c r="K136" s="7">
        <f t="shared" ref="K136:K167" si="117">IF(ISERROR(VLOOKUP($C136,_tri4,5,FALSE)),0,(VLOOKUP($C136,_tri4,5,FALSE)))</f>
        <v>0</v>
      </c>
      <c r="L136" s="7">
        <f t="shared" ref="L136:L167" si="118">IF(ISERROR(VLOOKUP($C136,_tri5,5,FALSE)),0,(VLOOKUP($C136,_tri5,5,FALSE)))</f>
        <v>0</v>
      </c>
      <c r="M136" s="7">
        <f t="shared" ref="M136:M167" si="119">IF(ISERROR(VLOOKUP($C136,_tri6,5,FALSE)),0,(VLOOKUP($C136,_tri6,5,FALSE)))</f>
        <v>0</v>
      </c>
      <c r="N136" s="7">
        <f t="shared" ref="N136:N167" si="120">IF(ISERROR(VLOOKUP($C136,_tri7,5,FALSE)),0,(VLOOKUP($C136,_tri7,5,FALSE)))</f>
        <v>0</v>
      </c>
      <c r="O136" s="7">
        <f t="shared" ref="O136:O167" si="121">IF(ISERROR(VLOOKUP($C136,_tri8,5,FALSE)),0,(VLOOKUP($C136,_tri8,5,FALSE)))</f>
        <v>0</v>
      </c>
      <c r="P136" s="7">
        <f t="shared" ref="P136:P167" si="122">IF(ISERROR(VLOOKUP($C136,_tri9,5,FALSE)),0,(VLOOKUP($C136,_tri9,5,FALSE)))</f>
        <v>0</v>
      </c>
      <c r="Q136" s="7">
        <f t="shared" ref="Q136:Q167" si="123">IF(ISERROR(VLOOKUP($C136,_tri10,5,FALSE)),0,(VLOOKUP($C136,_tri10,5,FALSE)))</f>
        <v>0</v>
      </c>
      <c r="R136" s="7">
        <f t="shared" ref="R136:R167" si="124">IF(ISERROR(VLOOKUP($C136,_tri11,5,FALSE)),0,(VLOOKUP($C136,_tri11,5,FALSE)))</f>
        <v>0</v>
      </c>
      <c r="S136" s="7">
        <f t="shared" ref="S136:S167" si="125">IF(ISERROR(VLOOKUP($C136,aqua1,5,FALSE)),0,(VLOOKUP($C136,aqua1,5,FALSE)))</f>
        <v>0</v>
      </c>
      <c r="T136" s="7">
        <f t="shared" ref="T136:T167" si="126">IF(ISERROR(VLOOKUP($C136,aqua2,5,FALSE)),0,(VLOOKUP($C136,aqua2,5,FALSE)))</f>
        <v>0</v>
      </c>
      <c r="U136" s="7">
        <f t="shared" ref="U136:U167" si="127">IF(ISERROR(VLOOKUP($C136,aqua3,5,FALSE)),0,(VLOOKUP($C136,aqua3,5,FALSE)))</f>
        <v>0</v>
      </c>
      <c r="V136" s="7">
        <f t="shared" ref="V136:V167" si="128">IF(ISERROR(VLOOKUP($C136,aqua4,5,FALSE)),0,(VLOOKUP($C136,aqua4,5,FALSE)))</f>
        <v>0</v>
      </c>
      <c r="W136" s="91">
        <f t="shared" ref="W136:W167" si="129">IF(ISERROR(VLOOKUP($C136,_dua1,5,FALSE)),0,(VLOOKUP($C136,_dua1,5,FALSE)))</f>
        <v>0</v>
      </c>
      <c r="X136" s="91">
        <f t="shared" ref="X136:X167" si="130">IF(ISERROR(VLOOKUP($C136,_dua2,5,FALSE)),0,(VLOOKUP($C136,_dua2,5,FALSE)))</f>
        <v>0</v>
      </c>
      <c r="Y136" s="91">
        <f t="shared" ref="Y136:Y167" si="131">IF(ISERROR(VLOOKUP($C136,_dua3,5,FALSE)),0,(VLOOKUP($C136,_dua3,5,FALSE)))</f>
        <v>0</v>
      </c>
      <c r="Z136" s="91">
        <f t="shared" ref="Z136:Z167" si="132">IF(ISERROR(VLOOKUP($C136,_dua4,5,FALSE)),0,(VLOOKUP($C136,_dua4,5,FALSE)))</f>
        <v>0</v>
      </c>
      <c r="AA136" s="102">
        <f t="shared" si="104"/>
        <v>0</v>
      </c>
      <c r="AB136" s="102">
        <f t="shared" si="105"/>
        <v>0</v>
      </c>
      <c r="AC136" s="102">
        <f t="shared" si="106"/>
        <v>0</v>
      </c>
      <c r="AD136" s="106">
        <f t="shared" si="107"/>
        <v>0</v>
      </c>
      <c r="AE136" s="106">
        <f t="shared" si="108"/>
        <v>0</v>
      </c>
      <c r="AF136" s="106">
        <f t="shared" si="109"/>
        <v>0</v>
      </c>
      <c r="AG136" s="106">
        <f t="shared" si="110"/>
        <v>0</v>
      </c>
      <c r="AH136" s="6">
        <f t="shared" si="111"/>
        <v>0</v>
      </c>
      <c r="AI136" s="1">
        <f t="shared" si="112"/>
        <v>0</v>
      </c>
    </row>
    <row r="137" spans="1:35">
      <c r="A137" s="26">
        <v>4.3800000000000002E-3</v>
      </c>
      <c r="B137" s="5">
        <f t="shared" si="113"/>
        <v>4.3800000000000002E-3</v>
      </c>
      <c r="C137" s="94"/>
      <c r="D137" s="94"/>
      <c r="E137" s="94" t="s">
        <v>111</v>
      </c>
      <c r="F137" s="25">
        <f t="shared" si="83"/>
        <v>0</v>
      </c>
      <c r="G137" s="25">
        <f t="shared" si="84"/>
        <v>0</v>
      </c>
      <c r="H137" s="7">
        <f t="shared" si="114"/>
        <v>0</v>
      </c>
      <c r="I137" s="7">
        <f t="shared" si="115"/>
        <v>0</v>
      </c>
      <c r="J137" s="7">
        <f t="shared" si="116"/>
        <v>0</v>
      </c>
      <c r="K137" s="7">
        <f t="shared" si="117"/>
        <v>0</v>
      </c>
      <c r="L137" s="7">
        <f t="shared" si="118"/>
        <v>0</v>
      </c>
      <c r="M137" s="7">
        <f t="shared" si="119"/>
        <v>0</v>
      </c>
      <c r="N137" s="7">
        <f t="shared" si="120"/>
        <v>0</v>
      </c>
      <c r="O137" s="7">
        <f t="shared" si="121"/>
        <v>0</v>
      </c>
      <c r="P137" s="7">
        <f t="shared" si="122"/>
        <v>0</v>
      </c>
      <c r="Q137" s="7">
        <f t="shared" si="123"/>
        <v>0</v>
      </c>
      <c r="R137" s="7">
        <f t="shared" si="124"/>
        <v>0</v>
      </c>
      <c r="S137" s="7">
        <f t="shared" si="125"/>
        <v>0</v>
      </c>
      <c r="T137" s="7">
        <f t="shared" si="126"/>
        <v>0</v>
      </c>
      <c r="U137" s="7">
        <f t="shared" si="127"/>
        <v>0</v>
      </c>
      <c r="V137" s="7">
        <f t="shared" si="128"/>
        <v>0</v>
      </c>
      <c r="W137" s="91">
        <f t="shared" si="129"/>
        <v>0</v>
      </c>
      <c r="X137" s="91">
        <f t="shared" si="130"/>
        <v>0</v>
      </c>
      <c r="Y137" s="91">
        <f t="shared" si="131"/>
        <v>0</v>
      </c>
      <c r="Z137" s="91">
        <f t="shared" si="132"/>
        <v>0</v>
      </c>
      <c r="AA137" s="102">
        <f t="shared" si="104"/>
        <v>0</v>
      </c>
      <c r="AB137" s="102">
        <f t="shared" si="105"/>
        <v>0</v>
      </c>
      <c r="AC137" s="102">
        <f t="shared" si="106"/>
        <v>0</v>
      </c>
      <c r="AD137" s="106">
        <f t="shared" si="107"/>
        <v>0</v>
      </c>
      <c r="AE137" s="106">
        <f t="shared" si="108"/>
        <v>0</v>
      </c>
      <c r="AF137" s="106">
        <f t="shared" si="109"/>
        <v>0</v>
      </c>
      <c r="AG137" s="106">
        <f t="shared" si="110"/>
        <v>0</v>
      </c>
      <c r="AH137" s="6">
        <f t="shared" si="111"/>
        <v>0</v>
      </c>
      <c r="AI137" s="1">
        <f t="shared" si="112"/>
        <v>0</v>
      </c>
    </row>
    <row r="138" spans="1:35">
      <c r="A138" s="26">
        <v>4.3899999999999998E-3</v>
      </c>
      <c r="B138" s="5">
        <f t="shared" si="113"/>
        <v>4.3899999999999998E-3</v>
      </c>
      <c r="C138" s="94"/>
      <c r="D138" s="94"/>
      <c r="E138" s="94" t="s">
        <v>111</v>
      </c>
      <c r="F138" s="25">
        <f t="shared" si="83"/>
        <v>0</v>
      </c>
      <c r="G138" s="25">
        <f t="shared" si="84"/>
        <v>0</v>
      </c>
      <c r="H138" s="7">
        <f t="shared" si="114"/>
        <v>0</v>
      </c>
      <c r="I138" s="7">
        <f t="shared" si="115"/>
        <v>0</v>
      </c>
      <c r="J138" s="7">
        <f t="shared" si="116"/>
        <v>0</v>
      </c>
      <c r="K138" s="7">
        <f t="shared" si="117"/>
        <v>0</v>
      </c>
      <c r="L138" s="7">
        <f t="shared" si="118"/>
        <v>0</v>
      </c>
      <c r="M138" s="7">
        <f t="shared" si="119"/>
        <v>0</v>
      </c>
      <c r="N138" s="7">
        <f t="shared" si="120"/>
        <v>0</v>
      </c>
      <c r="O138" s="7">
        <f t="shared" si="121"/>
        <v>0</v>
      </c>
      <c r="P138" s="7">
        <f t="shared" si="122"/>
        <v>0</v>
      </c>
      <c r="Q138" s="7">
        <f t="shared" si="123"/>
        <v>0</v>
      </c>
      <c r="R138" s="7">
        <f t="shared" si="124"/>
        <v>0</v>
      </c>
      <c r="S138" s="7">
        <f t="shared" si="125"/>
        <v>0</v>
      </c>
      <c r="T138" s="7">
        <f t="shared" si="126"/>
        <v>0</v>
      </c>
      <c r="U138" s="7">
        <f t="shared" si="127"/>
        <v>0</v>
      </c>
      <c r="V138" s="7">
        <f t="shared" si="128"/>
        <v>0</v>
      </c>
      <c r="W138" s="91">
        <f t="shared" si="129"/>
        <v>0</v>
      </c>
      <c r="X138" s="91">
        <f t="shared" si="130"/>
        <v>0</v>
      </c>
      <c r="Y138" s="91">
        <f t="shared" si="131"/>
        <v>0</v>
      </c>
      <c r="Z138" s="91">
        <f t="shared" si="132"/>
        <v>0</v>
      </c>
      <c r="AA138" s="102">
        <f t="shared" si="104"/>
        <v>0</v>
      </c>
      <c r="AB138" s="102">
        <f t="shared" si="105"/>
        <v>0</v>
      </c>
      <c r="AC138" s="102">
        <f t="shared" si="106"/>
        <v>0</v>
      </c>
      <c r="AD138" s="106">
        <f t="shared" si="107"/>
        <v>0</v>
      </c>
      <c r="AE138" s="106">
        <f t="shared" si="108"/>
        <v>0</v>
      </c>
      <c r="AF138" s="106">
        <f t="shared" si="109"/>
        <v>0</v>
      </c>
      <c r="AG138" s="106">
        <f t="shared" si="110"/>
        <v>0</v>
      </c>
      <c r="AH138" s="6">
        <f t="shared" si="111"/>
        <v>0</v>
      </c>
      <c r="AI138" s="1">
        <f t="shared" si="112"/>
        <v>0</v>
      </c>
    </row>
    <row r="139" spans="1:35">
      <c r="A139" s="26">
        <v>4.4000000000000003E-3</v>
      </c>
      <c r="B139" s="5">
        <f t="shared" si="113"/>
        <v>4.4000000000000003E-3</v>
      </c>
      <c r="C139" s="94"/>
      <c r="D139" s="94"/>
      <c r="E139" s="94" t="s">
        <v>111</v>
      </c>
      <c r="F139" s="25">
        <f t="shared" si="83"/>
        <v>0</v>
      </c>
      <c r="G139" s="25">
        <f t="shared" si="84"/>
        <v>0</v>
      </c>
      <c r="H139" s="7">
        <f t="shared" si="114"/>
        <v>0</v>
      </c>
      <c r="I139" s="7">
        <f t="shared" si="115"/>
        <v>0</v>
      </c>
      <c r="J139" s="7">
        <f t="shared" si="116"/>
        <v>0</v>
      </c>
      <c r="K139" s="7">
        <f t="shared" si="117"/>
        <v>0</v>
      </c>
      <c r="L139" s="7">
        <f t="shared" si="118"/>
        <v>0</v>
      </c>
      <c r="M139" s="7">
        <f t="shared" si="119"/>
        <v>0</v>
      </c>
      <c r="N139" s="7">
        <f t="shared" si="120"/>
        <v>0</v>
      </c>
      <c r="O139" s="7">
        <f t="shared" si="121"/>
        <v>0</v>
      </c>
      <c r="P139" s="7">
        <f t="shared" si="122"/>
        <v>0</v>
      </c>
      <c r="Q139" s="7">
        <f t="shared" si="123"/>
        <v>0</v>
      </c>
      <c r="R139" s="7">
        <f t="shared" si="124"/>
        <v>0</v>
      </c>
      <c r="S139" s="7">
        <f t="shared" si="125"/>
        <v>0</v>
      </c>
      <c r="T139" s="7">
        <f t="shared" si="126"/>
        <v>0</v>
      </c>
      <c r="U139" s="7">
        <f t="shared" si="127"/>
        <v>0</v>
      </c>
      <c r="V139" s="7">
        <f t="shared" si="128"/>
        <v>0</v>
      </c>
      <c r="W139" s="91">
        <f t="shared" si="129"/>
        <v>0</v>
      </c>
      <c r="X139" s="91">
        <f t="shared" si="130"/>
        <v>0</v>
      </c>
      <c r="Y139" s="91">
        <f t="shared" si="131"/>
        <v>0</v>
      </c>
      <c r="Z139" s="91">
        <f t="shared" si="132"/>
        <v>0</v>
      </c>
      <c r="AA139" s="102">
        <f t="shared" si="104"/>
        <v>0</v>
      </c>
      <c r="AB139" s="102">
        <f t="shared" si="105"/>
        <v>0</v>
      </c>
      <c r="AC139" s="102">
        <f t="shared" si="106"/>
        <v>0</v>
      </c>
      <c r="AD139" s="106">
        <f t="shared" si="107"/>
        <v>0</v>
      </c>
      <c r="AE139" s="106">
        <f t="shared" si="108"/>
        <v>0</v>
      </c>
      <c r="AF139" s="106">
        <f t="shared" si="109"/>
        <v>0</v>
      </c>
      <c r="AG139" s="106">
        <f t="shared" si="110"/>
        <v>0</v>
      </c>
      <c r="AH139" s="6">
        <f t="shared" si="111"/>
        <v>0</v>
      </c>
      <c r="AI139" s="1">
        <f t="shared" si="112"/>
        <v>0</v>
      </c>
    </row>
    <row r="140" spans="1:35">
      <c r="A140" s="26">
        <v>4.4099999999999999E-3</v>
      </c>
      <c r="B140" s="5">
        <f t="shared" si="113"/>
        <v>4.4099999999999999E-3</v>
      </c>
      <c r="C140" s="94"/>
      <c r="D140" s="94"/>
      <c r="E140" s="94" t="s">
        <v>111</v>
      </c>
      <c r="F140" s="25">
        <f t="shared" si="83"/>
        <v>0</v>
      </c>
      <c r="G140" s="25">
        <f t="shared" si="84"/>
        <v>0</v>
      </c>
      <c r="H140" s="7">
        <f t="shared" si="114"/>
        <v>0</v>
      </c>
      <c r="I140" s="7">
        <f t="shared" si="115"/>
        <v>0</v>
      </c>
      <c r="J140" s="7">
        <f t="shared" si="116"/>
        <v>0</v>
      </c>
      <c r="K140" s="7">
        <f t="shared" si="117"/>
        <v>0</v>
      </c>
      <c r="L140" s="7">
        <f t="shared" si="118"/>
        <v>0</v>
      </c>
      <c r="M140" s="7">
        <f t="shared" si="119"/>
        <v>0</v>
      </c>
      <c r="N140" s="7">
        <f t="shared" si="120"/>
        <v>0</v>
      </c>
      <c r="O140" s="7">
        <f t="shared" si="121"/>
        <v>0</v>
      </c>
      <c r="P140" s="7">
        <f t="shared" si="122"/>
        <v>0</v>
      </c>
      <c r="Q140" s="7">
        <f t="shared" si="123"/>
        <v>0</v>
      </c>
      <c r="R140" s="7">
        <f t="shared" si="124"/>
        <v>0</v>
      </c>
      <c r="S140" s="7">
        <f t="shared" si="125"/>
        <v>0</v>
      </c>
      <c r="T140" s="7">
        <f t="shared" si="126"/>
        <v>0</v>
      </c>
      <c r="U140" s="7">
        <f t="shared" si="127"/>
        <v>0</v>
      </c>
      <c r="V140" s="7">
        <f t="shared" si="128"/>
        <v>0</v>
      </c>
      <c r="W140" s="91">
        <f t="shared" si="129"/>
        <v>0</v>
      </c>
      <c r="X140" s="91">
        <f t="shared" si="130"/>
        <v>0</v>
      </c>
      <c r="Y140" s="91">
        <f t="shared" si="131"/>
        <v>0</v>
      </c>
      <c r="Z140" s="91">
        <f t="shared" si="132"/>
        <v>0</v>
      </c>
      <c r="AA140" s="102">
        <f t="shared" si="104"/>
        <v>0</v>
      </c>
      <c r="AB140" s="102">
        <f t="shared" si="105"/>
        <v>0</v>
      </c>
      <c r="AC140" s="102">
        <f t="shared" si="106"/>
        <v>0</v>
      </c>
      <c r="AD140" s="106">
        <f t="shared" si="107"/>
        <v>0</v>
      </c>
      <c r="AE140" s="106">
        <f t="shared" si="108"/>
        <v>0</v>
      </c>
      <c r="AF140" s="106">
        <f t="shared" si="109"/>
        <v>0</v>
      </c>
      <c r="AG140" s="106">
        <f t="shared" si="110"/>
        <v>0</v>
      </c>
      <c r="AH140" s="6">
        <f t="shared" si="111"/>
        <v>0</v>
      </c>
      <c r="AI140" s="1">
        <f t="shared" si="112"/>
        <v>0</v>
      </c>
    </row>
    <row r="141" spans="1:35">
      <c r="A141" s="26">
        <v>4.4200000000000003E-3</v>
      </c>
      <c r="B141" s="5">
        <f t="shared" si="113"/>
        <v>4.4200000000000003E-3</v>
      </c>
      <c r="C141" s="94"/>
      <c r="D141" s="94"/>
      <c r="E141" s="94" t="s">
        <v>111</v>
      </c>
      <c r="F141" s="25">
        <f t="shared" si="83"/>
        <v>0</v>
      </c>
      <c r="G141" s="25">
        <f t="shared" si="84"/>
        <v>0</v>
      </c>
      <c r="H141" s="7">
        <f t="shared" si="114"/>
        <v>0</v>
      </c>
      <c r="I141" s="7">
        <f t="shared" si="115"/>
        <v>0</v>
      </c>
      <c r="J141" s="7">
        <f t="shared" si="116"/>
        <v>0</v>
      </c>
      <c r="K141" s="7">
        <f t="shared" si="117"/>
        <v>0</v>
      </c>
      <c r="L141" s="7">
        <f t="shared" si="118"/>
        <v>0</v>
      </c>
      <c r="M141" s="7">
        <f t="shared" si="119"/>
        <v>0</v>
      </c>
      <c r="N141" s="7">
        <f t="shared" si="120"/>
        <v>0</v>
      </c>
      <c r="O141" s="7">
        <f t="shared" si="121"/>
        <v>0</v>
      </c>
      <c r="P141" s="7">
        <f t="shared" si="122"/>
        <v>0</v>
      </c>
      <c r="Q141" s="7">
        <f t="shared" si="123"/>
        <v>0</v>
      </c>
      <c r="R141" s="7">
        <f t="shared" si="124"/>
        <v>0</v>
      </c>
      <c r="S141" s="7">
        <f t="shared" si="125"/>
        <v>0</v>
      </c>
      <c r="T141" s="7">
        <f t="shared" si="126"/>
        <v>0</v>
      </c>
      <c r="U141" s="7">
        <f t="shared" si="127"/>
        <v>0</v>
      </c>
      <c r="V141" s="7">
        <f t="shared" si="128"/>
        <v>0</v>
      </c>
      <c r="W141" s="91">
        <f t="shared" si="129"/>
        <v>0</v>
      </c>
      <c r="X141" s="91">
        <f t="shared" si="130"/>
        <v>0</v>
      </c>
      <c r="Y141" s="91">
        <f t="shared" si="131"/>
        <v>0</v>
      </c>
      <c r="Z141" s="91">
        <f t="shared" si="132"/>
        <v>0</v>
      </c>
      <c r="AA141" s="102">
        <f t="shared" si="104"/>
        <v>0</v>
      </c>
      <c r="AB141" s="102">
        <f t="shared" si="105"/>
        <v>0</v>
      </c>
      <c r="AC141" s="102">
        <f t="shared" si="106"/>
        <v>0</v>
      </c>
      <c r="AD141" s="106">
        <f t="shared" si="107"/>
        <v>0</v>
      </c>
      <c r="AE141" s="106">
        <f t="shared" si="108"/>
        <v>0</v>
      </c>
      <c r="AF141" s="106">
        <f t="shared" si="109"/>
        <v>0</v>
      </c>
      <c r="AG141" s="106">
        <f t="shared" si="110"/>
        <v>0</v>
      </c>
      <c r="AH141" s="6">
        <f t="shared" si="111"/>
        <v>0</v>
      </c>
      <c r="AI141" s="1">
        <f t="shared" si="112"/>
        <v>0</v>
      </c>
    </row>
    <row r="142" spans="1:35">
      <c r="A142" s="26">
        <v>4.4299999999999999E-3</v>
      </c>
      <c r="B142" s="5">
        <f t="shared" si="113"/>
        <v>4.4299999999999999E-3</v>
      </c>
      <c r="C142" s="94"/>
      <c r="D142" s="94"/>
      <c r="E142" s="94" t="s">
        <v>111</v>
      </c>
      <c r="F142" s="25">
        <f t="shared" si="83"/>
        <v>0</v>
      </c>
      <c r="G142" s="25">
        <f t="shared" si="84"/>
        <v>0</v>
      </c>
      <c r="H142" s="7">
        <f t="shared" si="114"/>
        <v>0</v>
      </c>
      <c r="I142" s="7">
        <f t="shared" si="115"/>
        <v>0</v>
      </c>
      <c r="J142" s="7">
        <f t="shared" si="116"/>
        <v>0</v>
      </c>
      <c r="K142" s="7">
        <f t="shared" si="117"/>
        <v>0</v>
      </c>
      <c r="L142" s="7">
        <f t="shared" si="118"/>
        <v>0</v>
      </c>
      <c r="M142" s="7">
        <f t="shared" si="119"/>
        <v>0</v>
      </c>
      <c r="N142" s="7">
        <f t="shared" si="120"/>
        <v>0</v>
      </c>
      <c r="O142" s="7">
        <f t="shared" si="121"/>
        <v>0</v>
      </c>
      <c r="P142" s="7">
        <f t="shared" si="122"/>
        <v>0</v>
      </c>
      <c r="Q142" s="7">
        <f t="shared" si="123"/>
        <v>0</v>
      </c>
      <c r="R142" s="7">
        <f t="shared" si="124"/>
        <v>0</v>
      </c>
      <c r="S142" s="7">
        <f t="shared" si="125"/>
        <v>0</v>
      </c>
      <c r="T142" s="7">
        <f t="shared" si="126"/>
        <v>0</v>
      </c>
      <c r="U142" s="7">
        <f t="shared" si="127"/>
        <v>0</v>
      </c>
      <c r="V142" s="7">
        <f t="shared" si="128"/>
        <v>0</v>
      </c>
      <c r="W142" s="91">
        <f t="shared" si="129"/>
        <v>0</v>
      </c>
      <c r="X142" s="91">
        <f t="shared" si="130"/>
        <v>0</v>
      </c>
      <c r="Y142" s="91">
        <f t="shared" si="131"/>
        <v>0</v>
      </c>
      <c r="Z142" s="91">
        <f t="shared" si="132"/>
        <v>0</v>
      </c>
      <c r="AA142" s="102">
        <f t="shared" si="104"/>
        <v>0</v>
      </c>
      <c r="AB142" s="102">
        <f t="shared" si="105"/>
        <v>0</v>
      </c>
      <c r="AC142" s="102">
        <f t="shared" si="106"/>
        <v>0</v>
      </c>
      <c r="AD142" s="106">
        <f t="shared" si="107"/>
        <v>0</v>
      </c>
      <c r="AE142" s="106">
        <f t="shared" si="108"/>
        <v>0</v>
      </c>
      <c r="AF142" s="106">
        <f t="shared" si="109"/>
        <v>0</v>
      </c>
      <c r="AG142" s="106">
        <f t="shared" si="110"/>
        <v>0</v>
      </c>
      <c r="AH142" s="6">
        <f t="shared" si="111"/>
        <v>0</v>
      </c>
      <c r="AI142" s="1">
        <f t="shared" si="112"/>
        <v>0</v>
      </c>
    </row>
    <row r="143" spans="1:35">
      <c r="A143" s="26">
        <v>4.4400000000000004E-3</v>
      </c>
      <c r="B143" s="5">
        <f t="shared" si="113"/>
        <v>4.4400000000000004E-3</v>
      </c>
      <c r="C143" s="94"/>
      <c r="D143" s="94"/>
      <c r="E143" s="94" t="s">
        <v>111</v>
      </c>
      <c r="F143" s="25">
        <f t="shared" si="83"/>
        <v>0</v>
      </c>
      <c r="G143" s="25">
        <f t="shared" si="84"/>
        <v>0</v>
      </c>
      <c r="H143" s="7">
        <f t="shared" si="114"/>
        <v>0</v>
      </c>
      <c r="I143" s="7">
        <f t="shared" si="115"/>
        <v>0</v>
      </c>
      <c r="J143" s="7">
        <f t="shared" si="116"/>
        <v>0</v>
      </c>
      <c r="K143" s="7">
        <f t="shared" si="117"/>
        <v>0</v>
      </c>
      <c r="L143" s="7">
        <f t="shared" si="118"/>
        <v>0</v>
      </c>
      <c r="M143" s="7">
        <f t="shared" si="119"/>
        <v>0</v>
      </c>
      <c r="N143" s="7">
        <f t="shared" si="120"/>
        <v>0</v>
      </c>
      <c r="O143" s="7">
        <f t="shared" si="121"/>
        <v>0</v>
      </c>
      <c r="P143" s="7">
        <f t="shared" si="122"/>
        <v>0</v>
      </c>
      <c r="Q143" s="7">
        <f t="shared" si="123"/>
        <v>0</v>
      </c>
      <c r="R143" s="7">
        <f t="shared" si="124"/>
        <v>0</v>
      </c>
      <c r="S143" s="7">
        <f t="shared" si="125"/>
        <v>0</v>
      </c>
      <c r="T143" s="7">
        <f t="shared" si="126"/>
        <v>0</v>
      </c>
      <c r="U143" s="7">
        <f t="shared" si="127"/>
        <v>0</v>
      </c>
      <c r="V143" s="7">
        <f t="shared" si="128"/>
        <v>0</v>
      </c>
      <c r="W143" s="91">
        <f t="shared" si="129"/>
        <v>0</v>
      </c>
      <c r="X143" s="91">
        <f t="shared" si="130"/>
        <v>0</v>
      </c>
      <c r="Y143" s="91">
        <f t="shared" si="131"/>
        <v>0</v>
      </c>
      <c r="Z143" s="91">
        <f t="shared" si="132"/>
        <v>0</v>
      </c>
      <c r="AA143" s="102">
        <f t="shared" si="104"/>
        <v>0</v>
      </c>
      <c r="AB143" s="102">
        <f t="shared" si="105"/>
        <v>0</v>
      </c>
      <c r="AC143" s="102">
        <f t="shared" si="106"/>
        <v>0</v>
      </c>
      <c r="AD143" s="106">
        <f t="shared" si="107"/>
        <v>0</v>
      </c>
      <c r="AE143" s="106">
        <f t="shared" si="108"/>
        <v>0</v>
      </c>
      <c r="AF143" s="106">
        <f t="shared" si="109"/>
        <v>0</v>
      </c>
      <c r="AG143" s="106">
        <f t="shared" si="110"/>
        <v>0</v>
      </c>
      <c r="AH143" s="6">
        <f t="shared" si="111"/>
        <v>0</v>
      </c>
      <c r="AI143" s="1">
        <f t="shared" si="112"/>
        <v>0</v>
      </c>
    </row>
    <row r="144" spans="1:35">
      <c r="A144" s="26">
        <v>4.45E-3</v>
      </c>
      <c r="B144" s="5">
        <f t="shared" si="113"/>
        <v>4.45E-3</v>
      </c>
      <c r="C144" s="94"/>
      <c r="D144" s="94"/>
      <c r="E144" s="94" t="s">
        <v>111</v>
      </c>
      <c r="F144" s="25">
        <f t="shared" si="83"/>
        <v>0</v>
      </c>
      <c r="G144" s="25">
        <f t="shared" si="84"/>
        <v>0</v>
      </c>
      <c r="H144" s="7">
        <f t="shared" si="114"/>
        <v>0</v>
      </c>
      <c r="I144" s="7">
        <f t="shared" si="115"/>
        <v>0</v>
      </c>
      <c r="J144" s="7">
        <f t="shared" si="116"/>
        <v>0</v>
      </c>
      <c r="K144" s="7">
        <f t="shared" si="117"/>
        <v>0</v>
      </c>
      <c r="L144" s="7">
        <f t="shared" si="118"/>
        <v>0</v>
      </c>
      <c r="M144" s="7">
        <f t="shared" si="119"/>
        <v>0</v>
      </c>
      <c r="N144" s="7">
        <f t="shared" si="120"/>
        <v>0</v>
      </c>
      <c r="O144" s="7">
        <f t="shared" si="121"/>
        <v>0</v>
      </c>
      <c r="P144" s="7">
        <f t="shared" si="122"/>
        <v>0</v>
      </c>
      <c r="Q144" s="7">
        <f t="shared" si="123"/>
        <v>0</v>
      </c>
      <c r="R144" s="7">
        <f t="shared" si="124"/>
        <v>0</v>
      </c>
      <c r="S144" s="7">
        <f t="shared" si="125"/>
        <v>0</v>
      </c>
      <c r="T144" s="7">
        <f t="shared" si="126"/>
        <v>0</v>
      </c>
      <c r="U144" s="7">
        <f t="shared" si="127"/>
        <v>0</v>
      </c>
      <c r="V144" s="7">
        <f t="shared" si="128"/>
        <v>0</v>
      </c>
      <c r="W144" s="91">
        <f t="shared" si="129"/>
        <v>0</v>
      </c>
      <c r="X144" s="91">
        <f t="shared" si="130"/>
        <v>0</v>
      </c>
      <c r="Y144" s="91">
        <f t="shared" si="131"/>
        <v>0</v>
      </c>
      <c r="Z144" s="91">
        <f t="shared" si="132"/>
        <v>0</v>
      </c>
      <c r="AA144" s="102">
        <f t="shared" si="104"/>
        <v>0</v>
      </c>
      <c r="AB144" s="102">
        <f t="shared" si="105"/>
        <v>0</v>
      </c>
      <c r="AC144" s="102">
        <f t="shared" si="106"/>
        <v>0</v>
      </c>
      <c r="AD144" s="106">
        <f t="shared" si="107"/>
        <v>0</v>
      </c>
      <c r="AE144" s="106">
        <f t="shared" si="108"/>
        <v>0</v>
      </c>
      <c r="AF144" s="106">
        <f t="shared" si="109"/>
        <v>0</v>
      </c>
      <c r="AG144" s="106">
        <f t="shared" si="110"/>
        <v>0</v>
      </c>
      <c r="AH144" s="6">
        <f t="shared" si="111"/>
        <v>0</v>
      </c>
      <c r="AI144" s="1">
        <f t="shared" si="112"/>
        <v>0</v>
      </c>
    </row>
    <row r="145" spans="1:35">
      <c r="A145" s="26">
        <v>4.4599999999999996E-3</v>
      </c>
      <c r="B145" s="5">
        <f t="shared" si="113"/>
        <v>4.4599999999999996E-3</v>
      </c>
      <c r="C145" s="94"/>
      <c r="D145" s="94"/>
      <c r="E145" s="94" t="s">
        <v>111</v>
      </c>
      <c r="F145" s="25">
        <f t="shared" si="83"/>
        <v>0</v>
      </c>
      <c r="G145" s="25">
        <f t="shared" si="84"/>
        <v>0</v>
      </c>
      <c r="H145" s="7">
        <f t="shared" si="114"/>
        <v>0</v>
      </c>
      <c r="I145" s="7">
        <f t="shared" si="115"/>
        <v>0</v>
      </c>
      <c r="J145" s="7">
        <f t="shared" si="116"/>
        <v>0</v>
      </c>
      <c r="K145" s="7">
        <f t="shared" si="117"/>
        <v>0</v>
      </c>
      <c r="L145" s="7">
        <f t="shared" si="118"/>
        <v>0</v>
      </c>
      <c r="M145" s="7">
        <f t="shared" si="119"/>
        <v>0</v>
      </c>
      <c r="N145" s="7">
        <f t="shared" si="120"/>
        <v>0</v>
      </c>
      <c r="O145" s="7">
        <f t="shared" si="121"/>
        <v>0</v>
      </c>
      <c r="P145" s="7">
        <f t="shared" si="122"/>
        <v>0</v>
      </c>
      <c r="Q145" s="7">
        <f t="shared" si="123"/>
        <v>0</v>
      </c>
      <c r="R145" s="7">
        <f t="shared" si="124"/>
        <v>0</v>
      </c>
      <c r="S145" s="7">
        <f t="shared" si="125"/>
        <v>0</v>
      </c>
      <c r="T145" s="7">
        <f t="shared" si="126"/>
        <v>0</v>
      </c>
      <c r="U145" s="7">
        <f t="shared" si="127"/>
        <v>0</v>
      </c>
      <c r="V145" s="7">
        <f t="shared" si="128"/>
        <v>0</v>
      </c>
      <c r="W145" s="91">
        <f t="shared" si="129"/>
        <v>0</v>
      </c>
      <c r="X145" s="91">
        <f t="shared" si="130"/>
        <v>0</v>
      </c>
      <c r="Y145" s="91">
        <f t="shared" si="131"/>
        <v>0</v>
      </c>
      <c r="Z145" s="91">
        <f t="shared" si="132"/>
        <v>0</v>
      </c>
      <c r="AA145" s="102">
        <f t="shared" si="104"/>
        <v>0</v>
      </c>
      <c r="AB145" s="102">
        <f t="shared" si="105"/>
        <v>0</v>
      </c>
      <c r="AC145" s="102">
        <f t="shared" si="106"/>
        <v>0</v>
      </c>
      <c r="AD145" s="106">
        <f t="shared" si="107"/>
        <v>0</v>
      </c>
      <c r="AE145" s="106">
        <f t="shared" si="108"/>
        <v>0</v>
      </c>
      <c r="AF145" s="106">
        <f t="shared" si="109"/>
        <v>0</v>
      </c>
      <c r="AG145" s="106">
        <f t="shared" si="110"/>
        <v>0</v>
      </c>
      <c r="AH145" s="6">
        <f t="shared" si="111"/>
        <v>0</v>
      </c>
      <c r="AI145" s="1">
        <f t="shared" si="112"/>
        <v>0</v>
      </c>
    </row>
    <row r="146" spans="1:35">
      <c r="A146" s="26">
        <v>4.47E-3</v>
      </c>
      <c r="B146" s="5">
        <f t="shared" si="113"/>
        <v>4.47E-3</v>
      </c>
      <c r="C146" s="94"/>
      <c r="D146" s="94"/>
      <c r="E146" s="94" t="s">
        <v>111</v>
      </c>
      <c r="F146" s="25">
        <f t="shared" si="83"/>
        <v>0</v>
      </c>
      <c r="G146" s="25">
        <f t="shared" si="84"/>
        <v>0</v>
      </c>
      <c r="H146" s="7">
        <f t="shared" si="114"/>
        <v>0</v>
      </c>
      <c r="I146" s="7">
        <f t="shared" si="115"/>
        <v>0</v>
      </c>
      <c r="J146" s="7">
        <f t="shared" si="116"/>
        <v>0</v>
      </c>
      <c r="K146" s="7">
        <f t="shared" si="117"/>
        <v>0</v>
      </c>
      <c r="L146" s="7">
        <f t="shared" si="118"/>
        <v>0</v>
      </c>
      <c r="M146" s="7">
        <f t="shared" si="119"/>
        <v>0</v>
      </c>
      <c r="N146" s="7">
        <f t="shared" si="120"/>
        <v>0</v>
      </c>
      <c r="O146" s="7">
        <f t="shared" si="121"/>
        <v>0</v>
      </c>
      <c r="P146" s="7">
        <f t="shared" si="122"/>
        <v>0</v>
      </c>
      <c r="Q146" s="7">
        <f t="shared" si="123"/>
        <v>0</v>
      </c>
      <c r="R146" s="7">
        <f t="shared" si="124"/>
        <v>0</v>
      </c>
      <c r="S146" s="7">
        <f t="shared" si="125"/>
        <v>0</v>
      </c>
      <c r="T146" s="7">
        <f t="shared" si="126"/>
        <v>0</v>
      </c>
      <c r="U146" s="7">
        <f t="shared" si="127"/>
        <v>0</v>
      </c>
      <c r="V146" s="7">
        <f t="shared" si="128"/>
        <v>0</v>
      </c>
      <c r="W146" s="91">
        <f t="shared" si="129"/>
        <v>0</v>
      </c>
      <c r="X146" s="91">
        <f t="shared" si="130"/>
        <v>0</v>
      </c>
      <c r="Y146" s="91">
        <f t="shared" si="131"/>
        <v>0</v>
      </c>
      <c r="Z146" s="91">
        <f t="shared" si="132"/>
        <v>0</v>
      </c>
      <c r="AA146" s="102">
        <f t="shared" si="104"/>
        <v>0</v>
      </c>
      <c r="AB146" s="102">
        <f t="shared" si="105"/>
        <v>0</v>
      </c>
      <c r="AC146" s="102">
        <f t="shared" si="106"/>
        <v>0</v>
      </c>
      <c r="AD146" s="106">
        <f t="shared" si="107"/>
        <v>0</v>
      </c>
      <c r="AE146" s="106">
        <f t="shared" si="108"/>
        <v>0</v>
      </c>
      <c r="AF146" s="106">
        <f t="shared" si="109"/>
        <v>0</v>
      </c>
      <c r="AG146" s="106">
        <f t="shared" si="110"/>
        <v>0</v>
      </c>
      <c r="AH146" s="6">
        <f t="shared" si="111"/>
        <v>0</v>
      </c>
      <c r="AI146" s="1">
        <f t="shared" si="112"/>
        <v>0</v>
      </c>
    </row>
    <row r="147" spans="1:35">
      <c r="A147" s="26">
        <v>4.4799999999999996E-3</v>
      </c>
      <c r="B147" s="5">
        <f t="shared" si="113"/>
        <v>4.4799999999999996E-3</v>
      </c>
      <c r="C147" s="94"/>
      <c r="D147" s="94"/>
      <c r="E147" s="94" t="s">
        <v>111</v>
      </c>
      <c r="F147" s="25">
        <f t="shared" si="83"/>
        <v>0</v>
      </c>
      <c r="G147" s="25">
        <f t="shared" si="84"/>
        <v>0</v>
      </c>
      <c r="H147" s="7">
        <f t="shared" si="114"/>
        <v>0</v>
      </c>
      <c r="I147" s="7">
        <f t="shared" si="115"/>
        <v>0</v>
      </c>
      <c r="J147" s="7">
        <f t="shared" si="116"/>
        <v>0</v>
      </c>
      <c r="K147" s="7">
        <f t="shared" si="117"/>
        <v>0</v>
      </c>
      <c r="L147" s="7">
        <f t="shared" si="118"/>
        <v>0</v>
      </c>
      <c r="M147" s="7">
        <f t="shared" si="119"/>
        <v>0</v>
      </c>
      <c r="N147" s="7">
        <f t="shared" si="120"/>
        <v>0</v>
      </c>
      <c r="O147" s="7">
        <f t="shared" si="121"/>
        <v>0</v>
      </c>
      <c r="P147" s="7">
        <f t="shared" si="122"/>
        <v>0</v>
      </c>
      <c r="Q147" s="7">
        <f t="shared" si="123"/>
        <v>0</v>
      </c>
      <c r="R147" s="7">
        <f t="shared" si="124"/>
        <v>0</v>
      </c>
      <c r="S147" s="7">
        <f t="shared" si="125"/>
        <v>0</v>
      </c>
      <c r="T147" s="7">
        <f t="shared" si="126"/>
        <v>0</v>
      </c>
      <c r="U147" s="7">
        <f t="shared" si="127"/>
        <v>0</v>
      </c>
      <c r="V147" s="7">
        <f t="shared" si="128"/>
        <v>0</v>
      </c>
      <c r="W147" s="91">
        <f t="shared" si="129"/>
        <v>0</v>
      </c>
      <c r="X147" s="91">
        <f t="shared" si="130"/>
        <v>0</v>
      </c>
      <c r="Y147" s="91">
        <f t="shared" si="131"/>
        <v>0</v>
      </c>
      <c r="Z147" s="91">
        <f t="shared" si="132"/>
        <v>0</v>
      </c>
      <c r="AA147" s="102">
        <f t="shared" si="104"/>
        <v>0</v>
      </c>
      <c r="AB147" s="102">
        <f t="shared" si="105"/>
        <v>0</v>
      </c>
      <c r="AC147" s="102">
        <f t="shared" si="106"/>
        <v>0</v>
      </c>
      <c r="AD147" s="106">
        <f t="shared" si="107"/>
        <v>0</v>
      </c>
      <c r="AE147" s="106">
        <f t="shared" si="108"/>
        <v>0</v>
      </c>
      <c r="AF147" s="106">
        <f t="shared" si="109"/>
        <v>0</v>
      </c>
      <c r="AG147" s="106">
        <f t="shared" si="110"/>
        <v>0</v>
      </c>
      <c r="AH147" s="6">
        <f t="shared" si="111"/>
        <v>0</v>
      </c>
      <c r="AI147" s="1">
        <f t="shared" si="112"/>
        <v>0</v>
      </c>
    </row>
    <row r="148" spans="1:35">
      <c r="A148" s="26">
        <v>4.4900000000000001E-3</v>
      </c>
      <c r="B148" s="5">
        <f t="shared" si="113"/>
        <v>4.4900000000000001E-3</v>
      </c>
      <c r="C148" s="94"/>
      <c r="D148" s="94"/>
      <c r="E148" s="94" t="s">
        <v>111</v>
      </c>
      <c r="F148" s="25">
        <f t="shared" si="83"/>
        <v>0</v>
      </c>
      <c r="G148" s="25">
        <f t="shared" si="84"/>
        <v>0</v>
      </c>
      <c r="H148" s="7">
        <f t="shared" si="114"/>
        <v>0</v>
      </c>
      <c r="I148" s="7">
        <f t="shared" si="115"/>
        <v>0</v>
      </c>
      <c r="J148" s="7">
        <f t="shared" si="116"/>
        <v>0</v>
      </c>
      <c r="K148" s="7">
        <f t="shared" si="117"/>
        <v>0</v>
      </c>
      <c r="L148" s="7">
        <f t="shared" si="118"/>
        <v>0</v>
      </c>
      <c r="M148" s="7">
        <f t="shared" si="119"/>
        <v>0</v>
      </c>
      <c r="N148" s="7">
        <f t="shared" si="120"/>
        <v>0</v>
      </c>
      <c r="O148" s="7">
        <f t="shared" si="121"/>
        <v>0</v>
      </c>
      <c r="P148" s="7">
        <f t="shared" si="122"/>
        <v>0</v>
      </c>
      <c r="Q148" s="7">
        <f t="shared" si="123"/>
        <v>0</v>
      </c>
      <c r="R148" s="7">
        <f t="shared" si="124"/>
        <v>0</v>
      </c>
      <c r="S148" s="7">
        <f t="shared" si="125"/>
        <v>0</v>
      </c>
      <c r="T148" s="7">
        <f t="shared" si="126"/>
        <v>0</v>
      </c>
      <c r="U148" s="7">
        <f t="shared" si="127"/>
        <v>0</v>
      </c>
      <c r="V148" s="7">
        <f t="shared" si="128"/>
        <v>0</v>
      </c>
      <c r="W148" s="91">
        <f t="shared" si="129"/>
        <v>0</v>
      </c>
      <c r="X148" s="91">
        <f t="shared" si="130"/>
        <v>0</v>
      </c>
      <c r="Y148" s="91">
        <f t="shared" si="131"/>
        <v>0</v>
      </c>
      <c r="Z148" s="91">
        <f t="shared" si="132"/>
        <v>0</v>
      </c>
      <c r="AA148" s="102">
        <f t="shared" si="104"/>
        <v>0</v>
      </c>
      <c r="AB148" s="102">
        <f t="shared" si="105"/>
        <v>0</v>
      </c>
      <c r="AC148" s="102">
        <f t="shared" si="106"/>
        <v>0</v>
      </c>
      <c r="AD148" s="106">
        <f t="shared" si="107"/>
        <v>0</v>
      </c>
      <c r="AE148" s="106">
        <f t="shared" si="108"/>
        <v>0</v>
      </c>
      <c r="AF148" s="106">
        <f t="shared" si="109"/>
        <v>0</v>
      </c>
      <c r="AG148" s="106">
        <f t="shared" si="110"/>
        <v>0</v>
      </c>
      <c r="AH148" s="6">
        <f t="shared" si="111"/>
        <v>0</v>
      </c>
      <c r="AI148" s="1">
        <f t="shared" si="112"/>
        <v>0</v>
      </c>
    </row>
    <row r="149" spans="1:35">
      <c r="A149" s="26">
        <v>4.4999999999999997E-3</v>
      </c>
      <c r="B149" s="5">
        <f t="shared" si="113"/>
        <v>4.4999999999999997E-3</v>
      </c>
      <c r="C149" s="94"/>
      <c r="D149" s="94"/>
      <c r="E149" s="94" t="s">
        <v>111</v>
      </c>
      <c r="F149" s="25">
        <f t="shared" si="83"/>
        <v>0</v>
      </c>
      <c r="G149" s="25">
        <f t="shared" si="84"/>
        <v>0</v>
      </c>
      <c r="H149" s="7">
        <f t="shared" si="114"/>
        <v>0</v>
      </c>
      <c r="I149" s="7">
        <f t="shared" si="115"/>
        <v>0</v>
      </c>
      <c r="J149" s="7">
        <f t="shared" si="116"/>
        <v>0</v>
      </c>
      <c r="K149" s="7">
        <f t="shared" si="117"/>
        <v>0</v>
      </c>
      <c r="L149" s="7">
        <f t="shared" si="118"/>
        <v>0</v>
      </c>
      <c r="M149" s="7">
        <f t="shared" si="119"/>
        <v>0</v>
      </c>
      <c r="N149" s="7">
        <f t="shared" si="120"/>
        <v>0</v>
      </c>
      <c r="O149" s="7">
        <f t="shared" si="121"/>
        <v>0</v>
      </c>
      <c r="P149" s="7">
        <f t="shared" si="122"/>
        <v>0</v>
      </c>
      <c r="Q149" s="7">
        <f t="shared" si="123"/>
        <v>0</v>
      </c>
      <c r="R149" s="7">
        <f t="shared" si="124"/>
        <v>0</v>
      </c>
      <c r="S149" s="7">
        <f t="shared" si="125"/>
        <v>0</v>
      </c>
      <c r="T149" s="7">
        <f t="shared" si="126"/>
        <v>0</v>
      </c>
      <c r="U149" s="7">
        <f t="shared" si="127"/>
        <v>0</v>
      </c>
      <c r="V149" s="7">
        <f t="shared" si="128"/>
        <v>0</v>
      </c>
      <c r="W149" s="91">
        <f t="shared" si="129"/>
        <v>0</v>
      </c>
      <c r="X149" s="91">
        <f t="shared" si="130"/>
        <v>0</v>
      </c>
      <c r="Y149" s="91">
        <f t="shared" si="131"/>
        <v>0</v>
      </c>
      <c r="Z149" s="91">
        <f t="shared" si="132"/>
        <v>0</v>
      </c>
      <c r="AA149" s="102">
        <f t="shared" si="104"/>
        <v>0</v>
      </c>
      <c r="AB149" s="102">
        <f t="shared" si="105"/>
        <v>0</v>
      </c>
      <c r="AC149" s="102">
        <f t="shared" si="106"/>
        <v>0</v>
      </c>
      <c r="AD149" s="106">
        <f t="shared" si="107"/>
        <v>0</v>
      </c>
      <c r="AE149" s="106">
        <f t="shared" si="108"/>
        <v>0</v>
      </c>
      <c r="AF149" s="106">
        <f t="shared" si="109"/>
        <v>0</v>
      </c>
      <c r="AG149" s="106">
        <f t="shared" si="110"/>
        <v>0</v>
      </c>
      <c r="AH149" s="6">
        <f t="shared" si="111"/>
        <v>0</v>
      </c>
      <c r="AI149" s="1">
        <f t="shared" si="112"/>
        <v>0</v>
      </c>
    </row>
    <row r="150" spans="1:35">
      <c r="A150" s="26">
        <v>4.5100000000000001E-3</v>
      </c>
      <c r="B150" s="5">
        <f t="shared" si="113"/>
        <v>4.5100000000000001E-3</v>
      </c>
      <c r="C150" s="94"/>
      <c r="D150" s="94"/>
      <c r="E150" s="94" t="s">
        <v>111</v>
      </c>
      <c r="F150" s="25">
        <f t="shared" si="83"/>
        <v>0</v>
      </c>
      <c r="G150" s="25">
        <f t="shared" si="84"/>
        <v>0</v>
      </c>
      <c r="H150" s="7">
        <f t="shared" si="114"/>
        <v>0</v>
      </c>
      <c r="I150" s="7">
        <f t="shared" si="115"/>
        <v>0</v>
      </c>
      <c r="J150" s="7">
        <f t="shared" si="116"/>
        <v>0</v>
      </c>
      <c r="K150" s="7">
        <f t="shared" si="117"/>
        <v>0</v>
      </c>
      <c r="L150" s="7">
        <f t="shared" si="118"/>
        <v>0</v>
      </c>
      <c r="M150" s="7">
        <f t="shared" si="119"/>
        <v>0</v>
      </c>
      <c r="N150" s="7">
        <f t="shared" si="120"/>
        <v>0</v>
      </c>
      <c r="O150" s="7">
        <f t="shared" si="121"/>
        <v>0</v>
      </c>
      <c r="P150" s="7">
        <f t="shared" si="122"/>
        <v>0</v>
      </c>
      <c r="Q150" s="7">
        <f t="shared" si="123"/>
        <v>0</v>
      </c>
      <c r="R150" s="7">
        <f t="shared" si="124"/>
        <v>0</v>
      </c>
      <c r="S150" s="7">
        <f t="shared" si="125"/>
        <v>0</v>
      </c>
      <c r="T150" s="7">
        <f t="shared" si="126"/>
        <v>0</v>
      </c>
      <c r="U150" s="7">
        <f t="shared" si="127"/>
        <v>0</v>
      </c>
      <c r="V150" s="7">
        <f t="shared" si="128"/>
        <v>0</v>
      </c>
      <c r="W150" s="91">
        <f t="shared" si="129"/>
        <v>0</v>
      </c>
      <c r="X150" s="91">
        <f t="shared" si="130"/>
        <v>0</v>
      </c>
      <c r="Y150" s="91">
        <f t="shared" si="131"/>
        <v>0</v>
      </c>
      <c r="Z150" s="91">
        <f t="shared" si="132"/>
        <v>0</v>
      </c>
      <c r="AA150" s="102">
        <f t="shared" si="104"/>
        <v>0</v>
      </c>
      <c r="AB150" s="102">
        <f t="shared" si="105"/>
        <v>0</v>
      </c>
      <c r="AC150" s="102">
        <f t="shared" si="106"/>
        <v>0</v>
      </c>
      <c r="AD150" s="106">
        <f t="shared" si="107"/>
        <v>0</v>
      </c>
      <c r="AE150" s="106">
        <f t="shared" si="108"/>
        <v>0</v>
      </c>
      <c r="AF150" s="106">
        <f t="shared" si="109"/>
        <v>0</v>
      </c>
      <c r="AG150" s="106">
        <f t="shared" si="110"/>
        <v>0</v>
      </c>
      <c r="AH150" s="6">
        <f t="shared" si="111"/>
        <v>0</v>
      </c>
      <c r="AI150" s="1">
        <f t="shared" si="112"/>
        <v>0</v>
      </c>
    </row>
    <row r="151" spans="1:35">
      <c r="A151" s="26">
        <v>4.5199999999999997E-3</v>
      </c>
      <c r="B151" s="5">
        <f t="shared" si="113"/>
        <v>4.5199999999999997E-3</v>
      </c>
      <c r="C151" s="94"/>
      <c r="D151" s="94"/>
      <c r="E151" s="94" t="s">
        <v>111</v>
      </c>
      <c r="F151" s="25">
        <f t="shared" si="83"/>
        <v>0</v>
      </c>
      <c r="G151" s="25">
        <f t="shared" si="84"/>
        <v>0</v>
      </c>
      <c r="H151" s="7">
        <f t="shared" si="114"/>
        <v>0</v>
      </c>
      <c r="I151" s="7">
        <f t="shared" si="115"/>
        <v>0</v>
      </c>
      <c r="J151" s="7">
        <f t="shared" si="116"/>
        <v>0</v>
      </c>
      <c r="K151" s="7">
        <f t="shared" si="117"/>
        <v>0</v>
      </c>
      <c r="L151" s="7">
        <f t="shared" si="118"/>
        <v>0</v>
      </c>
      <c r="M151" s="7">
        <f t="shared" si="119"/>
        <v>0</v>
      </c>
      <c r="N151" s="7">
        <f t="shared" si="120"/>
        <v>0</v>
      </c>
      <c r="O151" s="7">
        <f t="shared" si="121"/>
        <v>0</v>
      </c>
      <c r="P151" s="7">
        <f t="shared" si="122"/>
        <v>0</v>
      </c>
      <c r="Q151" s="7">
        <f t="shared" si="123"/>
        <v>0</v>
      </c>
      <c r="R151" s="7">
        <f t="shared" si="124"/>
        <v>0</v>
      </c>
      <c r="S151" s="7">
        <f t="shared" si="125"/>
        <v>0</v>
      </c>
      <c r="T151" s="7">
        <f t="shared" si="126"/>
        <v>0</v>
      </c>
      <c r="U151" s="7">
        <f t="shared" si="127"/>
        <v>0</v>
      </c>
      <c r="V151" s="7">
        <f t="shared" si="128"/>
        <v>0</v>
      </c>
      <c r="W151" s="91">
        <f t="shared" si="129"/>
        <v>0</v>
      </c>
      <c r="X151" s="91">
        <f t="shared" si="130"/>
        <v>0</v>
      </c>
      <c r="Y151" s="91">
        <f t="shared" si="131"/>
        <v>0</v>
      </c>
      <c r="Z151" s="91">
        <f t="shared" si="132"/>
        <v>0</v>
      </c>
      <c r="AA151" s="102">
        <f t="shared" si="104"/>
        <v>0</v>
      </c>
      <c r="AB151" s="102">
        <f t="shared" si="105"/>
        <v>0</v>
      </c>
      <c r="AC151" s="102">
        <f t="shared" si="106"/>
        <v>0</v>
      </c>
      <c r="AD151" s="106">
        <f t="shared" si="107"/>
        <v>0</v>
      </c>
      <c r="AE151" s="106">
        <f t="shared" si="108"/>
        <v>0</v>
      </c>
      <c r="AF151" s="106">
        <f t="shared" si="109"/>
        <v>0</v>
      </c>
      <c r="AG151" s="106">
        <f t="shared" si="110"/>
        <v>0</v>
      </c>
      <c r="AH151" s="6">
        <f t="shared" si="111"/>
        <v>0</v>
      </c>
      <c r="AI151" s="1">
        <f t="shared" si="112"/>
        <v>0</v>
      </c>
    </row>
    <row r="152" spans="1:35">
      <c r="A152" s="26">
        <v>4.5300000000000002E-3</v>
      </c>
      <c r="B152" s="5">
        <f t="shared" si="113"/>
        <v>4.5300000000000002E-3</v>
      </c>
      <c r="C152" s="94"/>
      <c r="D152" s="94"/>
      <c r="E152" s="94" t="s">
        <v>111</v>
      </c>
      <c r="F152" s="25">
        <f t="shared" ref="F152:F203" si="133">COUNTIF(H152:Z152,"&gt;1")</f>
        <v>0</v>
      </c>
      <c r="G152" s="25">
        <f t="shared" ref="G152:G203" si="134">COUNTIF(AD152:AH152,"&gt;1")</f>
        <v>0</v>
      </c>
      <c r="H152" s="7">
        <f t="shared" si="114"/>
        <v>0</v>
      </c>
      <c r="I152" s="7">
        <f t="shared" si="115"/>
        <v>0</v>
      </c>
      <c r="J152" s="7">
        <f t="shared" si="116"/>
        <v>0</v>
      </c>
      <c r="K152" s="7">
        <f t="shared" si="117"/>
        <v>0</v>
      </c>
      <c r="L152" s="7">
        <f t="shared" si="118"/>
        <v>0</v>
      </c>
      <c r="M152" s="7">
        <f t="shared" si="119"/>
        <v>0</v>
      </c>
      <c r="N152" s="7">
        <f t="shared" si="120"/>
        <v>0</v>
      </c>
      <c r="O152" s="7">
        <f t="shared" si="121"/>
        <v>0</v>
      </c>
      <c r="P152" s="7">
        <f t="shared" si="122"/>
        <v>0</v>
      </c>
      <c r="Q152" s="7">
        <f t="shared" si="123"/>
        <v>0</v>
      </c>
      <c r="R152" s="7">
        <f t="shared" si="124"/>
        <v>0</v>
      </c>
      <c r="S152" s="7">
        <f t="shared" si="125"/>
        <v>0</v>
      </c>
      <c r="T152" s="7">
        <f t="shared" si="126"/>
        <v>0</v>
      </c>
      <c r="U152" s="7">
        <f t="shared" si="127"/>
        <v>0</v>
      </c>
      <c r="V152" s="7">
        <f t="shared" si="128"/>
        <v>0</v>
      </c>
      <c r="W152" s="91">
        <f t="shared" si="129"/>
        <v>0</v>
      </c>
      <c r="X152" s="91">
        <f t="shared" si="130"/>
        <v>0</v>
      </c>
      <c r="Y152" s="91">
        <f t="shared" si="131"/>
        <v>0</v>
      </c>
      <c r="Z152" s="91">
        <f t="shared" si="132"/>
        <v>0</v>
      </c>
      <c r="AA152" s="102">
        <f t="shared" ref="AA152:AA203" si="135">LARGE(H152:R152,5)</f>
        <v>0</v>
      </c>
      <c r="AB152" s="102">
        <f t="shared" ref="AB152:AB203" si="136">LARGE(S152:V152,1)</f>
        <v>0</v>
      </c>
      <c r="AC152" s="102">
        <f t="shared" ref="AC152:AC203" si="137">LARGE(W152:Z152,1)</f>
        <v>0</v>
      </c>
      <c r="AD152" s="106">
        <f t="shared" ref="AD152:AD203" si="138">LARGE(H152:R152,1)</f>
        <v>0</v>
      </c>
      <c r="AE152" s="106">
        <f t="shared" ref="AE152:AE203" si="139">LARGE(H152:R152,2)</f>
        <v>0</v>
      </c>
      <c r="AF152" s="106">
        <f t="shared" ref="AF152:AF203" si="140">LARGE(H152:R152,3)</f>
        <v>0</v>
      </c>
      <c r="AG152" s="106">
        <f t="shared" ref="AG152:AG203" si="141">LARGE(H152:R152,4)</f>
        <v>0</v>
      </c>
      <c r="AH152" s="6">
        <f t="shared" ref="AH152:AH203" si="142">LARGE(AA152:AC152,1)</f>
        <v>0</v>
      </c>
      <c r="AI152" s="1">
        <f t="shared" ref="AI152:AI203" si="143">SUM(AD152:AG152)+AH152</f>
        <v>0</v>
      </c>
    </row>
    <row r="153" spans="1:35">
      <c r="A153" s="26">
        <v>4.5399999999999998E-3</v>
      </c>
      <c r="B153" s="5">
        <f t="shared" si="113"/>
        <v>4.5399999999999998E-3</v>
      </c>
      <c r="C153" s="94"/>
      <c r="D153" s="94"/>
      <c r="E153" s="94" t="s">
        <v>111</v>
      </c>
      <c r="F153" s="25">
        <f t="shared" si="133"/>
        <v>0</v>
      </c>
      <c r="G153" s="25">
        <f t="shared" si="134"/>
        <v>0</v>
      </c>
      <c r="H153" s="7">
        <f t="shared" si="114"/>
        <v>0</v>
      </c>
      <c r="I153" s="7">
        <f t="shared" si="115"/>
        <v>0</v>
      </c>
      <c r="J153" s="7">
        <f t="shared" si="116"/>
        <v>0</v>
      </c>
      <c r="K153" s="7">
        <f t="shared" si="117"/>
        <v>0</v>
      </c>
      <c r="L153" s="7">
        <f t="shared" si="118"/>
        <v>0</v>
      </c>
      <c r="M153" s="7">
        <f t="shared" si="119"/>
        <v>0</v>
      </c>
      <c r="N153" s="7">
        <f t="shared" si="120"/>
        <v>0</v>
      </c>
      <c r="O153" s="7">
        <f t="shared" si="121"/>
        <v>0</v>
      </c>
      <c r="P153" s="7">
        <f t="shared" si="122"/>
        <v>0</v>
      </c>
      <c r="Q153" s="7">
        <f t="shared" si="123"/>
        <v>0</v>
      </c>
      <c r="R153" s="7">
        <f t="shared" si="124"/>
        <v>0</v>
      </c>
      <c r="S153" s="7">
        <f t="shared" si="125"/>
        <v>0</v>
      </c>
      <c r="T153" s="7">
        <f t="shared" si="126"/>
        <v>0</v>
      </c>
      <c r="U153" s="7">
        <f t="shared" si="127"/>
        <v>0</v>
      </c>
      <c r="V153" s="7">
        <f t="shared" si="128"/>
        <v>0</v>
      </c>
      <c r="W153" s="91">
        <f t="shared" si="129"/>
        <v>0</v>
      </c>
      <c r="X153" s="91">
        <f t="shared" si="130"/>
        <v>0</v>
      </c>
      <c r="Y153" s="91">
        <f t="shared" si="131"/>
        <v>0</v>
      </c>
      <c r="Z153" s="91">
        <f t="shared" si="132"/>
        <v>0</v>
      </c>
      <c r="AA153" s="102">
        <f t="shared" si="135"/>
        <v>0</v>
      </c>
      <c r="AB153" s="102">
        <f t="shared" si="136"/>
        <v>0</v>
      </c>
      <c r="AC153" s="102">
        <f t="shared" si="137"/>
        <v>0</v>
      </c>
      <c r="AD153" s="106">
        <f t="shared" si="138"/>
        <v>0</v>
      </c>
      <c r="AE153" s="106">
        <f t="shared" si="139"/>
        <v>0</v>
      </c>
      <c r="AF153" s="106">
        <f t="shared" si="140"/>
        <v>0</v>
      </c>
      <c r="AG153" s="106">
        <f t="shared" si="141"/>
        <v>0</v>
      </c>
      <c r="AH153" s="6">
        <f t="shared" si="142"/>
        <v>0</v>
      </c>
      <c r="AI153" s="1">
        <f t="shared" si="143"/>
        <v>0</v>
      </c>
    </row>
    <row r="154" spans="1:35">
      <c r="A154" s="26">
        <v>4.5500000000000002E-3</v>
      </c>
      <c r="B154" s="5">
        <f t="shared" si="113"/>
        <v>4.5500000000000002E-3</v>
      </c>
      <c r="C154" s="94"/>
      <c r="D154" s="94"/>
      <c r="E154" s="94" t="s">
        <v>111</v>
      </c>
      <c r="F154" s="25">
        <f t="shared" si="133"/>
        <v>0</v>
      </c>
      <c r="G154" s="25">
        <f t="shared" si="134"/>
        <v>0</v>
      </c>
      <c r="H154" s="7">
        <f t="shared" si="114"/>
        <v>0</v>
      </c>
      <c r="I154" s="7">
        <f t="shared" si="115"/>
        <v>0</v>
      </c>
      <c r="J154" s="7">
        <f t="shared" si="116"/>
        <v>0</v>
      </c>
      <c r="K154" s="7">
        <f t="shared" si="117"/>
        <v>0</v>
      </c>
      <c r="L154" s="7">
        <f t="shared" si="118"/>
        <v>0</v>
      </c>
      <c r="M154" s="7">
        <f t="shared" si="119"/>
        <v>0</v>
      </c>
      <c r="N154" s="7">
        <f t="shared" si="120"/>
        <v>0</v>
      </c>
      <c r="O154" s="7">
        <f t="shared" si="121"/>
        <v>0</v>
      </c>
      <c r="P154" s="7">
        <f t="shared" si="122"/>
        <v>0</v>
      </c>
      <c r="Q154" s="7">
        <f t="shared" si="123"/>
        <v>0</v>
      </c>
      <c r="R154" s="7">
        <f t="shared" si="124"/>
        <v>0</v>
      </c>
      <c r="S154" s="7">
        <f t="shared" si="125"/>
        <v>0</v>
      </c>
      <c r="T154" s="7">
        <f t="shared" si="126"/>
        <v>0</v>
      </c>
      <c r="U154" s="7">
        <f t="shared" si="127"/>
        <v>0</v>
      </c>
      <c r="V154" s="7">
        <f t="shared" si="128"/>
        <v>0</v>
      </c>
      <c r="W154" s="91">
        <f t="shared" si="129"/>
        <v>0</v>
      </c>
      <c r="X154" s="91">
        <f t="shared" si="130"/>
        <v>0</v>
      </c>
      <c r="Y154" s="91">
        <f t="shared" si="131"/>
        <v>0</v>
      </c>
      <c r="Z154" s="91">
        <f t="shared" si="132"/>
        <v>0</v>
      </c>
      <c r="AA154" s="102">
        <f t="shared" si="135"/>
        <v>0</v>
      </c>
      <c r="AB154" s="102">
        <f t="shared" si="136"/>
        <v>0</v>
      </c>
      <c r="AC154" s="102">
        <f t="shared" si="137"/>
        <v>0</v>
      </c>
      <c r="AD154" s="106">
        <f t="shared" si="138"/>
        <v>0</v>
      </c>
      <c r="AE154" s="106">
        <f t="shared" si="139"/>
        <v>0</v>
      </c>
      <c r="AF154" s="106">
        <f t="shared" si="140"/>
        <v>0</v>
      </c>
      <c r="AG154" s="106">
        <f t="shared" si="141"/>
        <v>0</v>
      </c>
      <c r="AH154" s="6">
        <f t="shared" si="142"/>
        <v>0</v>
      </c>
      <c r="AI154" s="1">
        <f t="shared" si="143"/>
        <v>0</v>
      </c>
    </row>
    <row r="155" spans="1:35">
      <c r="A155" s="26">
        <v>4.5599999999999998E-3</v>
      </c>
      <c r="B155" s="5">
        <f t="shared" si="113"/>
        <v>4.5599999999999998E-3</v>
      </c>
      <c r="C155" s="94"/>
      <c r="D155" s="94"/>
      <c r="E155" s="94" t="s">
        <v>111</v>
      </c>
      <c r="F155" s="25">
        <f t="shared" si="133"/>
        <v>0</v>
      </c>
      <c r="G155" s="25">
        <f t="shared" si="134"/>
        <v>0</v>
      </c>
      <c r="H155" s="7">
        <f t="shared" si="114"/>
        <v>0</v>
      </c>
      <c r="I155" s="7">
        <f t="shared" si="115"/>
        <v>0</v>
      </c>
      <c r="J155" s="7">
        <f t="shared" si="116"/>
        <v>0</v>
      </c>
      <c r="K155" s="7">
        <f t="shared" si="117"/>
        <v>0</v>
      </c>
      <c r="L155" s="7">
        <f t="shared" si="118"/>
        <v>0</v>
      </c>
      <c r="M155" s="7">
        <f t="shared" si="119"/>
        <v>0</v>
      </c>
      <c r="N155" s="7">
        <f t="shared" si="120"/>
        <v>0</v>
      </c>
      <c r="O155" s="7">
        <f t="shared" si="121"/>
        <v>0</v>
      </c>
      <c r="P155" s="7">
        <f t="shared" si="122"/>
        <v>0</v>
      </c>
      <c r="Q155" s="7">
        <f t="shared" si="123"/>
        <v>0</v>
      </c>
      <c r="R155" s="7">
        <f t="shared" si="124"/>
        <v>0</v>
      </c>
      <c r="S155" s="7">
        <f t="shared" si="125"/>
        <v>0</v>
      </c>
      <c r="T155" s="7">
        <f t="shared" si="126"/>
        <v>0</v>
      </c>
      <c r="U155" s="7">
        <f t="shared" si="127"/>
        <v>0</v>
      </c>
      <c r="V155" s="7">
        <f t="shared" si="128"/>
        <v>0</v>
      </c>
      <c r="W155" s="91">
        <f t="shared" si="129"/>
        <v>0</v>
      </c>
      <c r="X155" s="91">
        <f t="shared" si="130"/>
        <v>0</v>
      </c>
      <c r="Y155" s="91">
        <f t="shared" si="131"/>
        <v>0</v>
      </c>
      <c r="Z155" s="91">
        <f t="shared" si="132"/>
        <v>0</v>
      </c>
      <c r="AA155" s="102">
        <f t="shared" si="135"/>
        <v>0</v>
      </c>
      <c r="AB155" s="102">
        <f t="shared" si="136"/>
        <v>0</v>
      </c>
      <c r="AC155" s="102">
        <f t="shared" si="137"/>
        <v>0</v>
      </c>
      <c r="AD155" s="106">
        <f t="shared" si="138"/>
        <v>0</v>
      </c>
      <c r="AE155" s="106">
        <f t="shared" si="139"/>
        <v>0</v>
      </c>
      <c r="AF155" s="106">
        <f t="shared" si="140"/>
        <v>0</v>
      </c>
      <c r="AG155" s="106">
        <f t="shared" si="141"/>
        <v>0</v>
      </c>
      <c r="AH155" s="6">
        <f t="shared" si="142"/>
        <v>0</v>
      </c>
      <c r="AI155" s="1">
        <f t="shared" si="143"/>
        <v>0</v>
      </c>
    </row>
    <row r="156" spans="1:35">
      <c r="A156" s="26">
        <v>4.5700000000000003E-3</v>
      </c>
      <c r="B156" s="5">
        <f t="shared" si="113"/>
        <v>4.5700000000000003E-3</v>
      </c>
      <c r="C156" s="94"/>
      <c r="D156" s="94"/>
      <c r="E156" s="94" t="s">
        <v>111</v>
      </c>
      <c r="F156" s="25">
        <f t="shared" si="133"/>
        <v>0</v>
      </c>
      <c r="G156" s="25">
        <f t="shared" si="134"/>
        <v>0</v>
      </c>
      <c r="H156" s="7">
        <f t="shared" si="114"/>
        <v>0</v>
      </c>
      <c r="I156" s="7">
        <f t="shared" si="115"/>
        <v>0</v>
      </c>
      <c r="J156" s="7">
        <f t="shared" si="116"/>
        <v>0</v>
      </c>
      <c r="K156" s="7">
        <f t="shared" si="117"/>
        <v>0</v>
      </c>
      <c r="L156" s="7">
        <f t="shared" si="118"/>
        <v>0</v>
      </c>
      <c r="M156" s="7">
        <f t="shared" si="119"/>
        <v>0</v>
      </c>
      <c r="N156" s="7">
        <f t="shared" si="120"/>
        <v>0</v>
      </c>
      <c r="O156" s="7">
        <f t="shared" si="121"/>
        <v>0</v>
      </c>
      <c r="P156" s="7">
        <f t="shared" si="122"/>
        <v>0</v>
      </c>
      <c r="Q156" s="7">
        <f t="shared" si="123"/>
        <v>0</v>
      </c>
      <c r="R156" s="7">
        <f t="shared" si="124"/>
        <v>0</v>
      </c>
      <c r="S156" s="7">
        <f t="shared" si="125"/>
        <v>0</v>
      </c>
      <c r="T156" s="7">
        <f t="shared" si="126"/>
        <v>0</v>
      </c>
      <c r="U156" s="7">
        <f t="shared" si="127"/>
        <v>0</v>
      </c>
      <c r="V156" s="7">
        <f t="shared" si="128"/>
        <v>0</v>
      </c>
      <c r="W156" s="91">
        <f t="shared" si="129"/>
        <v>0</v>
      </c>
      <c r="X156" s="91">
        <f t="shared" si="130"/>
        <v>0</v>
      </c>
      <c r="Y156" s="91">
        <f t="shared" si="131"/>
        <v>0</v>
      </c>
      <c r="Z156" s="91">
        <f t="shared" si="132"/>
        <v>0</v>
      </c>
      <c r="AA156" s="102">
        <f t="shared" si="135"/>
        <v>0</v>
      </c>
      <c r="AB156" s="102">
        <f t="shared" si="136"/>
        <v>0</v>
      </c>
      <c r="AC156" s="102">
        <f t="shared" si="137"/>
        <v>0</v>
      </c>
      <c r="AD156" s="106">
        <f t="shared" si="138"/>
        <v>0</v>
      </c>
      <c r="AE156" s="106">
        <f t="shared" si="139"/>
        <v>0</v>
      </c>
      <c r="AF156" s="106">
        <f t="shared" si="140"/>
        <v>0</v>
      </c>
      <c r="AG156" s="106">
        <f t="shared" si="141"/>
        <v>0</v>
      </c>
      <c r="AH156" s="6">
        <f t="shared" si="142"/>
        <v>0</v>
      </c>
      <c r="AI156" s="1">
        <f t="shared" si="143"/>
        <v>0</v>
      </c>
    </row>
    <row r="157" spans="1:35">
      <c r="A157" s="26">
        <v>4.5799999999999999E-3</v>
      </c>
      <c r="B157" s="5">
        <f t="shared" si="113"/>
        <v>4.5799999999999999E-3</v>
      </c>
      <c r="C157" s="94"/>
      <c r="D157" s="94"/>
      <c r="E157" s="94" t="s">
        <v>111</v>
      </c>
      <c r="F157" s="25">
        <f t="shared" si="133"/>
        <v>0</v>
      </c>
      <c r="G157" s="25">
        <f t="shared" si="134"/>
        <v>0</v>
      </c>
      <c r="H157" s="7">
        <f t="shared" si="114"/>
        <v>0</v>
      </c>
      <c r="I157" s="7">
        <f t="shared" si="115"/>
        <v>0</v>
      </c>
      <c r="J157" s="7">
        <f t="shared" si="116"/>
        <v>0</v>
      </c>
      <c r="K157" s="7">
        <f t="shared" si="117"/>
        <v>0</v>
      </c>
      <c r="L157" s="7">
        <f t="shared" si="118"/>
        <v>0</v>
      </c>
      <c r="M157" s="7">
        <f t="shared" si="119"/>
        <v>0</v>
      </c>
      <c r="N157" s="7">
        <f t="shared" si="120"/>
        <v>0</v>
      </c>
      <c r="O157" s="7">
        <f t="shared" si="121"/>
        <v>0</v>
      </c>
      <c r="P157" s="7">
        <f t="shared" si="122"/>
        <v>0</v>
      </c>
      <c r="Q157" s="7">
        <f t="shared" si="123"/>
        <v>0</v>
      </c>
      <c r="R157" s="7">
        <f t="shared" si="124"/>
        <v>0</v>
      </c>
      <c r="S157" s="7">
        <f t="shared" si="125"/>
        <v>0</v>
      </c>
      <c r="T157" s="7">
        <f t="shared" si="126"/>
        <v>0</v>
      </c>
      <c r="U157" s="7">
        <f t="shared" si="127"/>
        <v>0</v>
      </c>
      <c r="V157" s="7">
        <f t="shared" si="128"/>
        <v>0</v>
      </c>
      <c r="W157" s="91">
        <f t="shared" si="129"/>
        <v>0</v>
      </c>
      <c r="X157" s="91">
        <f t="shared" si="130"/>
        <v>0</v>
      </c>
      <c r="Y157" s="91">
        <f t="shared" si="131"/>
        <v>0</v>
      </c>
      <c r="Z157" s="91">
        <f t="shared" si="132"/>
        <v>0</v>
      </c>
      <c r="AA157" s="102">
        <f t="shared" si="135"/>
        <v>0</v>
      </c>
      <c r="AB157" s="102">
        <f t="shared" si="136"/>
        <v>0</v>
      </c>
      <c r="AC157" s="102">
        <f t="shared" si="137"/>
        <v>0</v>
      </c>
      <c r="AD157" s="106">
        <f t="shared" si="138"/>
        <v>0</v>
      </c>
      <c r="AE157" s="106">
        <f t="shared" si="139"/>
        <v>0</v>
      </c>
      <c r="AF157" s="106">
        <f t="shared" si="140"/>
        <v>0</v>
      </c>
      <c r="AG157" s="106">
        <f t="shared" si="141"/>
        <v>0</v>
      </c>
      <c r="AH157" s="6">
        <f t="shared" si="142"/>
        <v>0</v>
      </c>
      <c r="AI157" s="1">
        <f t="shared" si="143"/>
        <v>0</v>
      </c>
    </row>
    <row r="158" spans="1:35">
      <c r="A158" s="26">
        <v>4.5900000000000003E-3</v>
      </c>
      <c r="B158" s="5">
        <f t="shared" si="113"/>
        <v>4.5900000000000003E-3</v>
      </c>
      <c r="C158" s="94"/>
      <c r="D158" s="94"/>
      <c r="E158" s="94" t="s">
        <v>111</v>
      </c>
      <c r="F158" s="25">
        <f t="shared" si="133"/>
        <v>0</v>
      </c>
      <c r="G158" s="25">
        <f t="shared" si="134"/>
        <v>0</v>
      </c>
      <c r="H158" s="7">
        <f t="shared" si="114"/>
        <v>0</v>
      </c>
      <c r="I158" s="7">
        <f t="shared" si="115"/>
        <v>0</v>
      </c>
      <c r="J158" s="7">
        <f t="shared" si="116"/>
        <v>0</v>
      </c>
      <c r="K158" s="7">
        <f t="shared" si="117"/>
        <v>0</v>
      </c>
      <c r="L158" s="7">
        <f t="shared" si="118"/>
        <v>0</v>
      </c>
      <c r="M158" s="7">
        <f t="shared" si="119"/>
        <v>0</v>
      </c>
      <c r="N158" s="7">
        <f t="shared" si="120"/>
        <v>0</v>
      </c>
      <c r="O158" s="7">
        <f t="shared" si="121"/>
        <v>0</v>
      </c>
      <c r="P158" s="7">
        <f t="shared" si="122"/>
        <v>0</v>
      </c>
      <c r="Q158" s="7">
        <f t="shared" si="123"/>
        <v>0</v>
      </c>
      <c r="R158" s="7">
        <f t="shared" si="124"/>
        <v>0</v>
      </c>
      <c r="S158" s="7">
        <f t="shared" si="125"/>
        <v>0</v>
      </c>
      <c r="T158" s="7">
        <f t="shared" si="126"/>
        <v>0</v>
      </c>
      <c r="U158" s="7">
        <f t="shared" si="127"/>
        <v>0</v>
      </c>
      <c r="V158" s="7">
        <f t="shared" si="128"/>
        <v>0</v>
      </c>
      <c r="W158" s="91">
        <f t="shared" si="129"/>
        <v>0</v>
      </c>
      <c r="X158" s="91">
        <f t="shared" si="130"/>
        <v>0</v>
      </c>
      <c r="Y158" s="91">
        <f t="shared" si="131"/>
        <v>0</v>
      </c>
      <c r="Z158" s="91">
        <f t="shared" si="132"/>
        <v>0</v>
      </c>
      <c r="AA158" s="102">
        <f t="shared" si="135"/>
        <v>0</v>
      </c>
      <c r="AB158" s="102">
        <f t="shared" si="136"/>
        <v>0</v>
      </c>
      <c r="AC158" s="102">
        <f t="shared" si="137"/>
        <v>0</v>
      </c>
      <c r="AD158" s="106">
        <f t="shared" si="138"/>
        <v>0</v>
      </c>
      <c r="AE158" s="106">
        <f t="shared" si="139"/>
        <v>0</v>
      </c>
      <c r="AF158" s="106">
        <f t="shared" si="140"/>
        <v>0</v>
      </c>
      <c r="AG158" s="106">
        <f t="shared" si="141"/>
        <v>0</v>
      </c>
      <c r="AH158" s="6">
        <f t="shared" si="142"/>
        <v>0</v>
      </c>
      <c r="AI158" s="1">
        <f t="shared" si="143"/>
        <v>0</v>
      </c>
    </row>
    <row r="159" spans="1:35">
      <c r="A159" s="26">
        <v>4.5999999999999999E-3</v>
      </c>
      <c r="B159" s="5">
        <f t="shared" si="113"/>
        <v>4.5999999999999999E-3</v>
      </c>
      <c r="C159" s="94"/>
      <c r="D159" s="94"/>
      <c r="E159" s="94" t="s">
        <v>111</v>
      </c>
      <c r="F159" s="25">
        <f t="shared" si="133"/>
        <v>0</v>
      </c>
      <c r="G159" s="25">
        <f t="shared" si="134"/>
        <v>0</v>
      </c>
      <c r="H159" s="7">
        <f t="shared" si="114"/>
        <v>0</v>
      </c>
      <c r="I159" s="7">
        <f t="shared" si="115"/>
        <v>0</v>
      </c>
      <c r="J159" s="7">
        <f t="shared" si="116"/>
        <v>0</v>
      </c>
      <c r="K159" s="7">
        <f t="shared" si="117"/>
        <v>0</v>
      </c>
      <c r="L159" s="7">
        <f t="shared" si="118"/>
        <v>0</v>
      </c>
      <c r="M159" s="7">
        <f t="shared" si="119"/>
        <v>0</v>
      </c>
      <c r="N159" s="7">
        <f t="shared" si="120"/>
        <v>0</v>
      </c>
      <c r="O159" s="7">
        <f t="shared" si="121"/>
        <v>0</v>
      </c>
      <c r="P159" s="7">
        <f t="shared" si="122"/>
        <v>0</v>
      </c>
      <c r="Q159" s="7">
        <f t="shared" si="123"/>
        <v>0</v>
      </c>
      <c r="R159" s="7">
        <f t="shared" si="124"/>
        <v>0</v>
      </c>
      <c r="S159" s="7">
        <f t="shared" si="125"/>
        <v>0</v>
      </c>
      <c r="T159" s="7">
        <f t="shared" si="126"/>
        <v>0</v>
      </c>
      <c r="U159" s="7">
        <f t="shared" si="127"/>
        <v>0</v>
      </c>
      <c r="V159" s="7">
        <f t="shared" si="128"/>
        <v>0</v>
      </c>
      <c r="W159" s="91">
        <f t="shared" si="129"/>
        <v>0</v>
      </c>
      <c r="X159" s="91">
        <f t="shared" si="130"/>
        <v>0</v>
      </c>
      <c r="Y159" s="91">
        <f t="shared" si="131"/>
        <v>0</v>
      </c>
      <c r="Z159" s="91">
        <f t="shared" si="132"/>
        <v>0</v>
      </c>
      <c r="AA159" s="102">
        <f t="shared" si="135"/>
        <v>0</v>
      </c>
      <c r="AB159" s="102">
        <f t="shared" si="136"/>
        <v>0</v>
      </c>
      <c r="AC159" s="102">
        <f t="shared" si="137"/>
        <v>0</v>
      </c>
      <c r="AD159" s="106">
        <f t="shared" si="138"/>
        <v>0</v>
      </c>
      <c r="AE159" s="106">
        <f t="shared" si="139"/>
        <v>0</v>
      </c>
      <c r="AF159" s="106">
        <f t="shared" si="140"/>
        <v>0</v>
      </c>
      <c r="AG159" s="106">
        <f t="shared" si="141"/>
        <v>0</v>
      </c>
      <c r="AH159" s="6">
        <f t="shared" si="142"/>
        <v>0</v>
      </c>
      <c r="AI159" s="1">
        <f t="shared" si="143"/>
        <v>0</v>
      </c>
    </row>
    <row r="160" spans="1:35">
      <c r="A160" s="26">
        <v>4.6100000000000004E-3</v>
      </c>
      <c r="B160" s="5">
        <f t="shared" si="113"/>
        <v>4.6100000000000004E-3</v>
      </c>
      <c r="C160" s="94"/>
      <c r="D160" s="94"/>
      <c r="E160" s="94" t="s">
        <v>111</v>
      </c>
      <c r="F160" s="25">
        <f t="shared" si="133"/>
        <v>0</v>
      </c>
      <c r="G160" s="25">
        <f t="shared" si="134"/>
        <v>0</v>
      </c>
      <c r="H160" s="7">
        <f t="shared" si="114"/>
        <v>0</v>
      </c>
      <c r="I160" s="7">
        <f t="shared" si="115"/>
        <v>0</v>
      </c>
      <c r="J160" s="7">
        <f t="shared" si="116"/>
        <v>0</v>
      </c>
      <c r="K160" s="7">
        <f t="shared" si="117"/>
        <v>0</v>
      </c>
      <c r="L160" s="7">
        <f t="shared" si="118"/>
        <v>0</v>
      </c>
      <c r="M160" s="7">
        <f t="shared" si="119"/>
        <v>0</v>
      </c>
      <c r="N160" s="7">
        <f t="shared" si="120"/>
        <v>0</v>
      </c>
      <c r="O160" s="7">
        <f t="shared" si="121"/>
        <v>0</v>
      </c>
      <c r="P160" s="7">
        <f t="shared" si="122"/>
        <v>0</v>
      </c>
      <c r="Q160" s="7">
        <f t="shared" si="123"/>
        <v>0</v>
      </c>
      <c r="R160" s="7">
        <f t="shared" si="124"/>
        <v>0</v>
      </c>
      <c r="S160" s="7">
        <f t="shared" si="125"/>
        <v>0</v>
      </c>
      <c r="T160" s="7">
        <f t="shared" si="126"/>
        <v>0</v>
      </c>
      <c r="U160" s="7">
        <f t="shared" si="127"/>
        <v>0</v>
      </c>
      <c r="V160" s="7">
        <f t="shared" si="128"/>
        <v>0</v>
      </c>
      <c r="W160" s="91">
        <f t="shared" si="129"/>
        <v>0</v>
      </c>
      <c r="X160" s="91">
        <f t="shared" si="130"/>
        <v>0</v>
      </c>
      <c r="Y160" s="91">
        <f t="shared" si="131"/>
        <v>0</v>
      </c>
      <c r="Z160" s="91">
        <f t="shared" si="132"/>
        <v>0</v>
      </c>
      <c r="AA160" s="102">
        <f t="shared" si="135"/>
        <v>0</v>
      </c>
      <c r="AB160" s="102">
        <f t="shared" si="136"/>
        <v>0</v>
      </c>
      <c r="AC160" s="102">
        <f t="shared" si="137"/>
        <v>0</v>
      </c>
      <c r="AD160" s="106">
        <f t="shared" si="138"/>
        <v>0</v>
      </c>
      <c r="AE160" s="106">
        <f t="shared" si="139"/>
        <v>0</v>
      </c>
      <c r="AF160" s="106">
        <f t="shared" si="140"/>
        <v>0</v>
      </c>
      <c r="AG160" s="106">
        <f t="shared" si="141"/>
        <v>0</v>
      </c>
      <c r="AH160" s="6">
        <f t="shared" si="142"/>
        <v>0</v>
      </c>
      <c r="AI160" s="1">
        <f t="shared" si="143"/>
        <v>0</v>
      </c>
    </row>
    <row r="161" spans="1:35">
      <c r="A161" s="26">
        <v>4.62E-3</v>
      </c>
      <c r="B161" s="5">
        <f t="shared" si="113"/>
        <v>4.62E-3</v>
      </c>
      <c r="C161" s="94"/>
      <c r="D161" s="94"/>
      <c r="E161" s="94" t="s">
        <v>111</v>
      </c>
      <c r="F161" s="25">
        <f t="shared" si="133"/>
        <v>0</v>
      </c>
      <c r="G161" s="25">
        <f t="shared" si="134"/>
        <v>0</v>
      </c>
      <c r="H161" s="7">
        <f t="shared" si="114"/>
        <v>0</v>
      </c>
      <c r="I161" s="7">
        <f t="shared" si="115"/>
        <v>0</v>
      </c>
      <c r="J161" s="7">
        <f t="shared" si="116"/>
        <v>0</v>
      </c>
      <c r="K161" s="7">
        <f t="shared" si="117"/>
        <v>0</v>
      </c>
      <c r="L161" s="7">
        <f t="shared" si="118"/>
        <v>0</v>
      </c>
      <c r="M161" s="7">
        <f t="shared" si="119"/>
        <v>0</v>
      </c>
      <c r="N161" s="7">
        <f t="shared" si="120"/>
        <v>0</v>
      </c>
      <c r="O161" s="7">
        <f t="shared" si="121"/>
        <v>0</v>
      </c>
      <c r="P161" s="7">
        <f t="shared" si="122"/>
        <v>0</v>
      </c>
      <c r="Q161" s="7">
        <f t="shared" si="123"/>
        <v>0</v>
      </c>
      <c r="R161" s="7">
        <f t="shared" si="124"/>
        <v>0</v>
      </c>
      <c r="S161" s="7">
        <f t="shared" si="125"/>
        <v>0</v>
      </c>
      <c r="T161" s="7">
        <f t="shared" si="126"/>
        <v>0</v>
      </c>
      <c r="U161" s="7">
        <f t="shared" si="127"/>
        <v>0</v>
      </c>
      <c r="V161" s="7">
        <f t="shared" si="128"/>
        <v>0</v>
      </c>
      <c r="W161" s="91">
        <f t="shared" si="129"/>
        <v>0</v>
      </c>
      <c r="X161" s="91">
        <f t="shared" si="130"/>
        <v>0</v>
      </c>
      <c r="Y161" s="91">
        <f t="shared" si="131"/>
        <v>0</v>
      </c>
      <c r="Z161" s="91">
        <f t="shared" si="132"/>
        <v>0</v>
      </c>
      <c r="AA161" s="102">
        <f t="shared" si="135"/>
        <v>0</v>
      </c>
      <c r="AB161" s="102">
        <f t="shared" si="136"/>
        <v>0</v>
      </c>
      <c r="AC161" s="102">
        <f t="shared" si="137"/>
        <v>0</v>
      </c>
      <c r="AD161" s="106">
        <f t="shared" si="138"/>
        <v>0</v>
      </c>
      <c r="AE161" s="106">
        <f t="shared" si="139"/>
        <v>0</v>
      </c>
      <c r="AF161" s="106">
        <f t="shared" si="140"/>
        <v>0</v>
      </c>
      <c r="AG161" s="106">
        <f t="shared" si="141"/>
        <v>0</v>
      </c>
      <c r="AH161" s="6">
        <f t="shared" si="142"/>
        <v>0</v>
      </c>
      <c r="AI161" s="1">
        <f t="shared" si="143"/>
        <v>0</v>
      </c>
    </row>
    <row r="162" spans="1:35">
      <c r="A162" s="26">
        <v>4.6299999999999996E-3</v>
      </c>
      <c r="B162" s="5">
        <f t="shared" si="113"/>
        <v>4.6299999999999996E-3</v>
      </c>
      <c r="C162" s="94"/>
      <c r="D162" s="94"/>
      <c r="E162" s="94" t="s">
        <v>111</v>
      </c>
      <c r="F162" s="25">
        <f t="shared" si="133"/>
        <v>0</v>
      </c>
      <c r="G162" s="25">
        <f t="shared" si="134"/>
        <v>0</v>
      </c>
      <c r="H162" s="7">
        <f t="shared" si="114"/>
        <v>0</v>
      </c>
      <c r="I162" s="7">
        <f t="shared" si="115"/>
        <v>0</v>
      </c>
      <c r="J162" s="7">
        <f t="shared" si="116"/>
        <v>0</v>
      </c>
      <c r="K162" s="7">
        <f t="shared" si="117"/>
        <v>0</v>
      </c>
      <c r="L162" s="7">
        <f t="shared" si="118"/>
        <v>0</v>
      </c>
      <c r="M162" s="7">
        <f t="shared" si="119"/>
        <v>0</v>
      </c>
      <c r="N162" s="7">
        <f t="shared" si="120"/>
        <v>0</v>
      </c>
      <c r="O162" s="7">
        <f t="shared" si="121"/>
        <v>0</v>
      </c>
      <c r="P162" s="7">
        <f t="shared" si="122"/>
        <v>0</v>
      </c>
      <c r="Q162" s="7">
        <f t="shared" si="123"/>
        <v>0</v>
      </c>
      <c r="R162" s="7">
        <f t="shared" si="124"/>
        <v>0</v>
      </c>
      <c r="S162" s="7">
        <f t="shared" si="125"/>
        <v>0</v>
      </c>
      <c r="T162" s="7">
        <f t="shared" si="126"/>
        <v>0</v>
      </c>
      <c r="U162" s="7">
        <f t="shared" si="127"/>
        <v>0</v>
      </c>
      <c r="V162" s="7">
        <f t="shared" si="128"/>
        <v>0</v>
      </c>
      <c r="W162" s="91">
        <f t="shared" si="129"/>
        <v>0</v>
      </c>
      <c r="X162" s="91">
        <f t="shared" si="130"/>
        <v>0</v>
      </c>
      <c r="Y162" s="91">
        <f t="shared" si="131"/>
        <v>0</v>
      </c>
      <c r="Z162" s="91">
        <f t="shared" si="132"/>
        <v>0</v>
      </c>
      <c r="AA162" s="102">
        <f t="shared" si="135"/>
        <v>0</v>
      </c>
      <c r="AB162" s="102">
        <f t="shared" si="136"/>
        <v>0</v>
      </c>
      <c r="AC162" s="102">
        <f t="shared" si="137"/>
        <v>0</v>
      </c>
      <c r="AD162" s="106">
        <f t="shared" si="138"/>
        <v>0</v>
      </c>
      <c r="AE162" s="106">
        <f t="shared" si="139"/>
        <v>0</v>
      </c>
      <c r="AF162" s="106">
        <f t="shared" si="140"/>
        <v>0</v>
      </c>
      <c r="AG162" s="106">
        <f t="shared" si="141"/>
        <v>0</v>
      </c>
      <c r="AH162" s="6">
        <f t="shared" si="142"/>
        <v>0</v>
      </c>
      <c r="AI162" s="1">
        <f t="shared" si="143"/>
        <v>0</v>
      </c>
    </row>
    <row r="163" spans="1:35">
      <c r="A163" s="26">
        <v>4.64E-3</v>
      </c>
      <c r="B163" s="5">
        <f t="shared" si="113"/>
        <v>4.64E-3</v>
      </c>
      <c r="C163" s="94"/>
      <c r="D163" s="94"/>
      <c r="E163" s="94" t="s">
        <v>111</v>
      </c>
      <c r="F163" s="25">
        <f t="shared" si="133"/>
        <v>0</v>
      </c>
      <c r="G163" s="25">
        <f t="shared" si="134"/>
        <v>0</v>
      </c>
      <c r="H163" s="7">
        <f t="shared" si="114"/>
        <v>0</v>
      </c>
      <c r="I163" s="7">
        <f t="shared" si="115"/>
        <v>0</v>
      </c>
      <c r="J163" s="7">
        <f t="shared" si="116"/>
        <v>0</v>
      </c>
      <c r="K163" s="7">
        <f t="shared" si="117"/>
        <v>0</v>
      </c>
      <c r="L163" s="7">
        <f t="shared" si="118"/>
        <v>0</v>
      </c>
      <c r="M163" s="7">
        <f t="shared" si="119"/>
        <v>0</v>
      </c>
      <c r="N163" s="7">
        <f t="shared" si="120"/>
        <v>0</v>
      </c>
      <c r="O163" s="7">
        <f t="shared" si="121"/>
        <v>0</v>
      </c>
      <c r="P163" s="7">
        <f t="shared" si="122"/>
        <v>0</v>
      </c>
      <c r="Q163" s="7">
        <f t="shared" si="123"/>
        <v>0</v>
      </c>
      <c r="R163" s="7">
        <f t="shared" si="124"/>
        <v>0</v>
      </c>
      <c r="S163" s="7">
        <f t="shared" si="125"/>
        <v>0</v>
      </c>
      <c r="T163" s="7">
        <f t="shared" si="126"/>
        <v>0</v>
      </c>
      <c r="U163" s="7">
        <f t="shared" si="127"/>
        <v>0</v>
      </c>
      <c r="V163" s="7">
        <f t="shared" si="128"/>
        <v>0</v>
      </c>
      <c r="W163" s="91">
        <f t="shared" si="129"/>
        <v>0</v>
      </c>
      <c r="X163" s="91">
        <f t="shared" si="130"/>
        <v>0</v>
      </c>
      <c r="Y163" s="91">
        <f t="shared" si="131"/>
        <v>0</v>
      </c>
      <c r="Z163" s="91">
        <f t="shared" si="132"/>
        <v>0</v>
      </c>
      <c r="AA163" s="102">
        <f t="shared" si="135"/>
        <v>0</v>
      </c>
      <c r="AB163" s="102">
        <f t="shared" si="136"/>
        <v>0</v>
      </c>
      <c r="AC163" s="102">
        <f t="shared" si="137"/>
        <v>0</v>
      </c>
      <c r="AD163" s="106">
        <f t="shared" si="138"/>
        <v>0</v>
      </c>
      <c r="AE163" s="106">
        <f t="shared" si="139"/>
        <v>0</v>
      </c>
      <c r="AF163" s="106">
        <f t="shared" si="140"/>
        <v>0</v>
      </c>
      <c r="AG163" s="106">
        <f t="shared" si="141"/>
        <v>0</v>
      </c>
      <c r="AH163" s="6">
        <f t="shared" si="142"/>
        <v>0</v>
      </c>
      <c r="AI163" s="1">
        <f t="shared" si="143"/>
        <v>0</v>
      </c>
    </row>
    <row r="164" spans="1:35">
      <c r="A164" s="26">
        <v>4.6499999999999996E-3</v>
      </c>
      <c r="B164" s="5">
        <f t="shared" si="113"/>
        <v>4.6499999999999996E-3</v>
      </c>
      <c r="C164" s="94"/>
      <c r="D164" s="94"/>
      <c r="E164" s="94" t="s">
        <v>111</v>
      </c>
      <c r="F164" s="25">
        <f t="shared" si="133"/>
        <v>0</v>
      </c>
      <c r="G164" s="25">
        <f t="shared" si="134"/>
        <v>0</v>
      </c>
      <c r="H164" s="7">
        <f t="shared" si="114"/>
        <v>0</v>
      </c>
      <c r="I164" s="7">
        <f t="shared" si="115"/>
        <v>0</v>
      </c>
      <c r="J164" s="7">
        <f t="shared" si="116"/>
        <v>0</v>
      </c>
      <c r="K164" s="7">
        <f t="shared" si="117"/>
        <v>0</v>
      </c>
      <c r="L164" s="7">
        <f t="shared" si="118"/>
        <v>0</v>
      </c>
      <c r="M164" s="7">
        <f t="shared" si="119"/>
        <v>0</v>
      </c>
      <c r="N164" s="7">
        <f t="shared" si="120"/>
        <v>0</v>
      </c>
      <c r="O164" s="7">
        <f t="shared" si="121"/>
        <v>0</v>
      </c>
      <c r="P164" s="7">
        <f t="shared" si="122"/>
        <v>0</v>
      </c>
      <c r="Q164" s="7">
        <f t="shared" si="123"/>
        <v>0</v>
      </c>
      <c r="R164" s="7">
        <f t="shared" si="124"/>
        <v>0</v>
      </c>
      <c r="S164" s="7">
        <f t="shared" si="125"/>
        <v>0</v>
      </c>
      <c r="T164" s="7">
        <f t="shared" si="126"/>
        <v>0</v>
      </c>
      <c r="U164" s="7">
        <f t="shared" si="127"/>
        <v>0</v>
      </c>
      <c r="V164" s="7">
        <f t="shared" si="128"/>
        <v>0</v>
      </c>
      <c r="W164" s="91">
        <f t="shared" si="129"/>
        <v>0</v>
      </c>
      <c r="X164" s="91">
        <f t="shared" si="130"/>
        <v>0</v>
      </c>
      <c r="Y164" s="91">
        <f t="shared" si="131"/>
        <v>0</v>
      </c>
      <c r="Z164" s="91">
        <f t="shared" si="132"/>
        <v>0</v>
      </c>
      <c r="AA164" s="102">
        <f t="shared" si="135"/>
        <v>0</v>
      </c>
      <c r="AB164" s="102">
        <f t="shared" si="136"/>
        <v>0</v>
      </c>
      <c r="AC164" s="102">
        <f t="shared" si="137"/>
        <v>0</v>
      </c>
      <c r="AD164" s="106">
        <f t="shared" si="138"/>
        <v>0</v>
      </c>
      <c r="AE164" s="106">
        <f t="shared" si="139"/>
        <v>0</v>
      </c>
      <c r="AF164" s="106">
        <f t="shared" si="140"/>
        <v>0</v>
      </c>
      <c r="AG164" s="106">
        <f t="shared" si="141"/>
        <v>0</v>
      </c>
      <c r="AH164" s="6">
        <f t="shared" si="142"/>
        <v>0</v>
      </c>
      <c r="AI164" s="1">
        <f t="shared" si="143"/>
        <v>0</v>
      </c>
    </row>
    <row r="165" spans="1:35">
      <c r="A165" s="26">
        <v>4.6600000000000001E-3</v>
      </c>
      <c r="B165" s="5">
        <f t="shared" si="113"/>
        <v>4.6600000000000001E-3</v>
      </c>
      <c r="C165" s="94"/>
      <c r="D165" s="94"/>
      <c r="E165" s="94" t="s">
        <v>111</v>
      </c>
      <c r="F165" s="25">
        <f t="shared" si="133"/>
        <v>0</v>
      </c>
      <c r="G165" s="25">
        <f t="shared" si="134"/>
        <v>0</v>
      </c>
      <c r="H165" s="7">
        <f t="shared" si="114"/>
        <v>0</v>
      </c>
      <c r="I165" s="7">
        <f t="shared" si="115"/>
        <v>0</v>
      </c>
      <c r="J165" s="7">
        <f t="shared" si="116"/>
        <v>0</v>
      </c>
      <c r="K165" s="7">
        <f t="shared" si="117"/>
        <v>0</v>
      </c>
      <c r="L165" s="7">
        <f t="shared" si="118"/>
        <v>0</v>
      </c>
      <c r="M165" s="7">
        <f t="shared" si="119"/>
        <v>0</v>
      </c>
      <c r="N165" s="7">
        <f t="shared" si="120"/>
        <v>0</v>
      </c>
      <c r="O165" s="7">
        <f t="shared" si="121"/>
        <v>0</v>
      </c>
      <c r="P165" s="7">
        <f t="shared" si="122"/>
        <v>0</v>
      </c>
      <c r="Q165" s="7">
        <f t="shared" si="123"/>
        <v>0</v>
      </c>
      <c r="R165" s="7">
        <f t="shared" si="124"/>
        <v>0</v>
      </c>
      <c r="S165" s="7">
        <f t="shared" si="125"/>
        <v>0</v>
      </c>
      <c r="T165" s="7">
        <f t="shared" si="126"/>
        <v>0</v>
      </c>
      <c r="U165" s="7">
        <f t="shared" si="127"/>
        <v>0</v>
      </c>
      <c r="V165" s="7">
        <f t="shared" si="128"/>
        <v>0</v>
      </c>
      <c r="W165" s="91">
        <f t="shared" si="129"/>
        <v>0</v>
      </c>
      <c r="X165" s="91">
        <f t="shared" si="130"/>
        <v>0</v>
      </c>
      <c r="Y165" s="91">
        <f t="shared" si="131"/>
        <v>0</v>
      </c>
      <c r="Z165" s="91">
        <f t="shared" si="132"/>
        <v>0</v>
      </c>
      <c r="AA165" s="102">
        <f t="shared" si="135"/>
        <v>0</v>
      </c>
      <c r="AB165" s="102">
        <f t="shared" si="136"/>
        <v>0</v>
      </c>
      <c r="AC165" s="102">
        <f t="shared" si="137"/>
        <v>0</v>
      </c>
      <c r="AD165" s="106">
        <f t="shared" si="138"/>
        <v>0</v>
      </c>
      <c r="AE165" s="106">
        <f t="shared" si="139"/>
        <v>0</v>
      </c>
      <c r="AF165" s="106">
        <f t="shared" si="140"/>
        <v>0</v>
      </c>
      <c r="AG165" s="106">
        <f t="shared" si="141"/>
        <v>0</v>
      </c>
      <c r="AH165" s="6">
        <f t="shared" si="142"/>
        <v>0</v>
      </c>
      <c r="AI165" s="1">
        <f t="shared" si="143"/>
        <v>0</v>
      </c>
    </row>
    <row r="166" spans="1:35">
      <c r="A166" s="26">
        <v>4.6699999999999997E-3</v>
      </c>
      <c r="B166" s="5">
        <f t="shared" si="113"/>
        <v>4.6699999999999997E-3</v>
      </c>
      <c r="C166" s="94"/>
      <c r="D166" s="94"/>
      <c r="E166" s="94" t="s">
        <v>111</v>
      </c>
      <c r="F166" s="25">
        <f t="shared" si="133"/>
        <v>0</v>
      </c>
      <c r="G166" s="25">
        <f t="shared" si="134"/>
        <v>0</v>
      </c>
      <c r="H166" s="7">
        <f t="shared" si="114"/>
        <v>0</v>
      </c>
      <c r="I166" s="7">
        <f t="shared" si="115"/>
        <v>0</v>
      </c>
      <c r="J166" s="7">
        <f t="shared" si="116"/>
        <v>0</v>
      </c>
      <c r="K166" s="7">
        <f t="shared" si="117"/>
        <v>0</v>
      </c>
      <c r="L166" s="7">
        <f t="shared" si="118"/>
        <v>0</v>
      </c>
      <c r="M166" s="7">
        <f t="shared" si="119"/>
        <v>0</v>
      </c>
      <c r="N166" s="7">
        <f t="shared" si="120"/>
        <v>0</v>
      </c>
      <c r="O166" s="7">
        <f t="shared" si="121"/>
        <v>0</v>
      </c>
      <c r="P166" s="7">
        <f t="shared" si="122"/>
        <v>0</v>
      </c>
      <c r="Q166" s="7">
        <f t="shared" si="123"/>
        <v>0</v>
      </c>
      <c r="R166" s="7">
        <f t="shared" si="124"/>
        <v>0</v>
      </c>
      <c r="S166" s="7">
        <f t="shared" si="125"/>
        <v>0</v>
      </c>
      <c r="T166" s="7">
        <f t="shared" si="126"/>
        <v>0</v>
      </c>
      <c r="U166" s="7">
        <f t="shared" si="127"/>
        <v>0</v>
      </c>
      <c r="V166" s="7">
        <f t="shared" si="128"/>
        <v>0</v>
      </c>
      <c r="W166" s="91">
        <f t="shared" si="129"/>
        <v>0</v>
      </c>
      <c r="X166" s="91">
        <f t="shared" si="130"/>
        <v>0</v>
      </c>
      <c r="Y166" s="91">
        <f t="shared" si="131"/>
        <v>0</v>
      </c>
      <c r="Z166" s="91">
        <f t="shared" si="132"/>
        <v>0</v>
      </c>
      <c r="AA166" s="102">
        <f t="shared" si="135"/>
        <v>0</v>
      </c>
      <c r="AB166" s="102">
        <f t="shared" si="136"/>
        <v>0</v>
      </c>
      <c r="AC166" s="102">
        <f t="shared" si="137"/>
        <v>0</v>
      </c>
      <c r="AD166" s="106">
        <f t="shared" si="138"/>
        <v>0</v>
      </c>
      <c r="AE166" s="106">
        <f t="shared" si="139"/>
        <v>0</v>
      </c>
      <c r="AF166" s="106">
        <f t="shared" si="140"/>
        <v>0</v>
      </c>
      <c r="AG166" s="106">
        <f t="shared" si="141"/>
        <v>0</v>
      </c>
      <c r="AH166" s="6">
        <f t="shared" si="142"/>
        <v>0</v>
      </c>
      <c r="AI166" s="1">
        <f t="shared" si="143"/>
        <v>0</v>
      </c>
    </row>
    <row r="167" spans="1:35">
      <c r="A167" s="26">
        <v>4.6800000000000001E-3</v>
      </c>
      <c r="B167" s="5">
        <f t="shared" si="113"/>
        <v>4.6800000000000001E-3</v>
      </c>
      <c r="C167" s="94"/>
      <c r="D167" s="94"/>
      <c r="E167" s="94" t="s">
        <v>111</v>
      </c>
      <c r="F167" s="25">
        <f t="shared" si="133"/>
        <v>0</v>
      </c>
      <c r="G167" s="25">
        <f t="shared" si="134"/>
        <v>0</v>
      </c>
      <c r="H167" s="7">
        <f t="shared" si="114"/>
        <v>0</v>
      </c>
      <c r="I167" s="7">
        <f t="shared" si="115"/>
        <v>0</v>
      </c>
      <c r="J167" s="7">
        <f t="shared" si="116"/>
        <v>0</v>
      </c>
      <c r="K167" s="7">
        <f t="shared" si="117"/>
        <v>0</v>
      </c>
      <c r="L167" s="7">
        <f t="shared" si="118"/>
        <v>0</v>
      </c>
      <c r="M167" s="7">
        <f t="shared" si="119"/>
        <v>0</v>
      </c>
      <c r="N167" s="7">
        <f t="shared" si="120"/>
        <v>0</v>
      </c>
      <c r="O167" s="7">
        <f t="shared" si="121"/>
        <v>0</v>
      </c>
      <c r="P167" s="7">
        <f t="shared" si="122"/>
        <v>0</v>
      </c>
      <c r="Q167" s="7">
        <f t="shared" si="123"/>
        <v>0</v>
      </c>
      <c r="R167" s="7">
        <f t="shared" si="124"/>
        <v>0</v>
      </c>
      <c r="S167" s="7">
        <f t="shared" si="125"/>
        <v>0</v>
      </c>
      <c r="T167" s="7">
        <f t="shared" si="126"/>
        <v>0</v>
      </c>
      <c r="U167" s="7">
        <f t="shared" si="127"/>
        <v>0</v>
      </c>
      <c r="V167" s="7">
        <f t="shared" si="128"/>
        <v>0</v>
      </c>
      <c r="W167" s="91">
        <f t="shared" si="129"/>
        <v>0</v>
      </c>
      <c r="X167" s="91">
        <f t="shared" si="130"/>
        <v>0</v>
      </c>
      <c r="Y167" s="91">
        <f t="shared" si="131"/>
        <v>0</v>
      </c>
      <c r="Z167" s="91">
        <f t="shared" si="132"/>
        <v>0</v>
      </c>
      <c r="AA167" s="102">
        <f t="shared" si="135"/>
        <v>0</v>
      </c>
      <c r="AB167" s="102">
        <f t="shared" si="136"/>
        <v>0</v>
      </c>
      <c r="AC167" s="102">
        <f t="shared" si="137"/>
        <v>0</v>
      </c>
      <c r="AD167" s="106">
        <f t="shared" si="138"/>
        <v>0</v>
      </c>
      <c r="AE167" s="106">
        <f t="shared" si="139"/>
        <v>0</v>
      </c>
      <c r="AF167" s="106">
        <f t="shared" si="140"/>
        <v>0</v>
      </c>
      <c r="AG167" s="106">
        <f t="shared" si="141"/>
        <v>0</v>
      </c>
      <c r="AH167" s="6">
        <f t="shared" si="142"/>
        <v>0</v>
      </c>
      <c r="AI167" s="1">
        <f t="shared" si="143"/>
        <v>0</v>
      </c>
    </row>
    <row r="168" spans="1:35">
      <c r="A168" s="26">
        <v>4.6899999999999997E-3</v>
      </c>
      <c r="B168" s="5">
        <f t="shared" ref="B168:B199" si="144">AI168+A168</f>
        <v>4.6899999999999997E-3</v>
      </c>
      <c r="C168" s="94"/>
      <c r="D168" s="94"/>
      <c r="E168" s="94" t="s">
        <v>111</v>
      </c>
      <c r="F168" s="25">
        <f t="shared" si="133"/>
        <v>0</v>
      </c>
      <c r="G168" s="25">
        <f t="shared" si="134"/>
        <v>0</v>
      </c>
      <c r="H168" s="7">
        <f t="shared" ref="H168:H203" si="145">IF(ISERROR(VLOOKUP($C168,_tri1,5,FALSE)),0,(VLOOKUP($C168,_tri1,5,FALSE)))</f>
        <v>0</v>
      </c>
      <c r="I168" s="7">
        <f t="shared" ref="I168:I203" si="146">IF(ISERROR(VLOOKUP($C168,_tri2,5,FALSE)),0,(VLOOKUP($C168,_tri2,5,FALSE)))</f>
        <v>0</v>
      </c>
      <c r="J168" s="7">
        <f t="shared" ref="J168:J203" si="147">IF(ISERROR(VLOOKUP($C168,_tri3,5,FALSE)),0,(VLOOKUP($C168,_tri3,5,FALSE)))</f>
        <v>0</v>
      </c>
      <c r="K168" s="7">
        <f t="shared" ref="K168:K203" si="148">IF(ISERROR(VLOOKUP($C168,_tri4,5,FALSE)),0,(VLOOKUP($C168,_tri4,5,FALSE)))</f>
        <v>0</v>
      </c>
      <c r="L168" s="7">
        <f t="shared" ref="L168:L203" si="149">IF(ISERROR(VLOOKUP($C168,_tri5,5,FALSE)),0,(VLOOKUP($C168,_tri5,5,FALSE)))</f>
        <v>0</v>
      </c>
      <c r="M168" s="7">
        <f t="shared" ref="M168:M203" si="150">IF(ISERROR(VLOOKUP($C168,_tri6,5,FALSE)),0,(VLOOKUP($C168,_tri6,5,FALSE)))</f>
        <v>0</v>
      </c>
      <c r="N168" s="7">
        <f t="shared" ref="N168:N203" si="151">IF(ISERROR(VLOOKUP($C168,_tri7,5,FALSE)),0,(VLOOKUP($C168,_tri7,5,FALSE)))</f>
        <v>0</v>
      </c>
      <c r="O168" s="7">
        <f t="shared" ref="O168:O203" si="152">IF(ISERROR(VLOOKUP($C168,_tri8,5,FALSE)),0,(VLOOKUP($C168,_tri8,5,FALSE)))</f>
        <v>0</v>
      </c>
      <c r="P168" s="7">
        <f t="shared" ref="P168:P203" si="153">IF(ISERROR(VLOOKUP($C168,_tri9,5,FALSE)),0,(VLOOKUP($C168,_tri9,5,FALSE)))</f>
        <v>0</v>
      </c>
      <c r="Q168" s="7">
        <f t="shared" ref="Q168:Q203" si="154">IF(ISERROR(VLOOKUP($C168,_tri10,5,FALSE)),0,(VLOOKUP($C168,_tri10,5,FALSE)))</f>
        <v>0</v>
      </c>
      <c r="R168" s="7">
        <f t="shared" ref="R168:R203" si="155">IF(ISERROR(VLOOKUP($C168,_tri11,5,FALSE)),0,(VLOOKUP($C168,_tri11,5,FALSE)))</f>
        <v>0</v>
      </c>
      <c r="S168" s="7">
        <f t="shared" ref="S168:S203" si="156">IF(ISERROR(VLOOKUP($C168,aqua1,5,FALSE)),0,(VLOOKUP($C168,aqua1,5,FALSE)))</f>
        <v>0</v>
      </c>
      <c r="T168" s="7">
        <f t="shared" ref="T168:T203" si="157">IF(ISERROR(VLOOKUP($C168,aqua2,5,FALSE)),0,(VLOOKUP($C168,aqua2,5,FALSE)))</f>
        <v>0</v>
      </c>
      <c r="U168" s="7">
        <f t="shared" ref="U168:U203" si="158">IF(ISERROR(VLOOKUP($C168,aqua3,5,FALSE)),0,(VLOOKUP($C168,aqua3,5,FALSE)))</f>
        <v>0</v>
      </c>
      <c r="V168" s="7">
        <f t="shared" ref="V168:V203" si="159">IF(ISERROR(VLOOKUP($C168,aqua4,5,FALSE)),0,(VLOOKUP($C168,aqua4,5,FALSE)))</f>
        <v>0</v>
      </c>
      <c r="W168" s="91">
        <f t="shared" ref="W168:W203" si="160">IF(ISERROR(VLOOKUP($C168,_dua1,5,FALSE)),0,(VLOOKUP($C168,_dua1,5,FALSE)))</f>
        <v>0</v>
      </c>
      <c r="X168" s="91">
        <f t="shared" ref="X168:X203" si="161">IF(ISERROR(VLOOKUP($C168,_dua2,5,FALSE)),0,(VLOOKUP($C168,_dua2,5,FALSE)))</f>
        <v>0</v>
      </c>
      <c r="Y168" s="91">
        <f t="shared" ref="Y168:Y203" si="162">IF(ISERROR(VLOOKUP($C168,_dua3,5,FALSE)),0,(VLOOKUP($C168,_dua3,5,FALSE)))</f>
        <v>0</v>
      </c>
      <c r="Z168" s="91">
        <f t="shared" ref="Z168:Z203" si="163">IF(ISERROR(VLOOKUP($C168,_dua4,5,FALSE)),0,(VLOOKUP($C168,_dua4,5,FALSE)))</f>
        <v>0</v>
      </c>
      <c r="AA168" s="102">
        <f t="shared" si="135"/>
        <v>0</v>
      </c>
      <c r="AB168" s="102">
        <f t="shared" si="136"/>
        <v>0</v>
      </c>
      <c r="AC168" s="102">
        <f t="shared" si="137"/>
        <v>0</v>
      </c>
      <c r="AD168" s="106">
        <f t="shared" si="138"/>
        <v>0</v>
      </c>
      <c r="AE168" s="106">
        <f t="shared" si="139"/>
        <v>0</v>
      </c>
      <c r="AF168" s="106">
        <f t="shared" si="140"/>
        <v>0</v>
      </c>
      <c r="AG168" s="106">
        <f t="shared" si="141"/>
        <v>0</v>
      </c>
      <c r="AH168" s="6">
        <f t="shared" si="142"/>
        <v>0</v>
      </c>
      <c r="AI168" s="1">
        <f t="shared" si="143"/>
        <v>0</v>
      </c>
    </row>
    <row r="169" spans="1:35">
      <c r="A169" s="26">
        <v>4.7000000000000002E-3</v>
      </c>
      <c r="B169" s="5">
        <f t="shared" si="144"/>
        <v>4.7000000000000002E-3</v>
      </c>
      <c r="C169" s="94"/>
      <c r="D169" s="94"/>
      <c r="E169" s="94" t="s">
        <v>111</v>
      </c>
      <c r="F169" s="25">
        <f t="shared" si="133"/>
        <v>0</v>
      </c>
      <c r="G169" s="25">
        <f t="shared" si="134"/>
        <v>0</v>
      </c>
      <c r="H169" s="7">
        <f t="shared" si="145"/>
        <v>0</v>
      </c>
      <c r="I169" s="7">
        <f t="shared" si="146"/>
        <v>0</v>
      </c>
      <c r="J169" s="7">
        <f t="shared" si="147"/>
        <v>0</v>
      </c>
      <c r="K169" s="7">
        <f t="shared" si="148"/>
        <v>0</v>
      </c>
      <c r="L169" s="7">
        <f t="shared" si="149"/>
        <v>0</v>
      </c>
      <c r="M169" s="7">
        <f t="shared" si="150"/>
        <v>0</v>
      </c>
      <c r="N169" s="7">
        <f t="shared" si="151"/>
        <v>0</v>
      </c>
      <c r="O169" s="7">
        <f t="shared" si="152"/>
        <v>0</v>
      </c>
      <c r="P169" s="7">
        <f t="shared" si="153"/>
        <v>0</v>
      </c>
      <c r="Q169" s="7">
        <f t="shared" si="154"/>
        <v>0</v>
      </c>
      <c r="R169" s="7">
        <f t="shared" si="155"/>
        <v>0</v>
      </c>
      <c r="S169" s="7">
        <f t="shared" si="156"/>
        <v>0</v>
      </c>
      <c r="T169" s="7">
        <f t="shared" si="157"/>
        <v>0</v>
      </c>
      <c r="U169" s="7">
        <f t="shared" si="158"/>
        <v>0</v>
      </c>
      <c r="V169" s="7">
        <f t="shared" si="159"/>
        <v>0</v>
      </c>
      <c r="W169" s="91">
        <f t="shared" si="160"/>
        <v>0</v>
      </c>
      <c r="X169" s="91">
        <f t="shared" si="161"/>
        <v>0</v>
      </c>
      <c r="Y169" s="91">
        <f t="shared" si="162"/>
        <v>0</v>
      </c>
      <c r="Z169" s="91">
        <f t="shared" si="163"/>
        <v>0</v>
      </c>
      <c r="AA169" s="102">
        <f t="shared" si="135"/>
        <v>0</v>
      </c>
      <c r="AB169" s="102">
        <f t="shared" si="136"/>
        <v>0</v>
      </c>
      <c r="AC169" s="102">
        <f t="shared" si="137"/>
        <v>0</v>
      </c>
      <c r="AD169" s="106">
        <f t="shared" si="138"/>
        <v>0</v>
      </c>
      <c r="AE169" s="106">
        <f t="shared" si="139"/>
        <v>0</v>
      </c>
      <c r="AF169" s="106">
        <f t="shared" si="140"/>
        <v>0</v>
      </c>
      <c r="AG169" s="106">
        <f t="shared" si="141"/>
        <v>0</v>
      </c>
      <c r="AH169" s="6">
        <f t="shared" si="142"/>
        <v>0</v>
      </c>
      <c r="AI169" s="1">
        <f t="shared" si="143"/>
        <v>0</v>
      </c>
    </row>
    <row r="170" spans="1:35">
      <c r="A170" s="26">
        <v>4.7099999999999998E-3</v>
      </c>
      <c r="B170" s="5">
        <f t="shared" si="144"/>
        <v>4.7099999999999998E-3</v>
      </c>
      <c r="C170" s="94"/>
      <c r="D170" s="94"/>
      <c r="E170" s="94" t="s">
        <v>111</v>
      </c>
      <c r="F170" s="25">
        <f t="shared" si="133"/>
        <v>0</v>
      </c>
      <c r="G170" s="25">
        <f t="shared" si="134"/>
        <v>0</v>
      </c>
      <c r="H170" s="7">
        <f t="shared" si="145"/>
        <v>0</v>
      </c>
      <c r="I170" s="7">
        <f t="shared" si="146"/>
        <v>0</v>
      </c>
      <c r="J170" s="7">
        <f t="shared" si="147"/>
        <v>0</v>
      </c>
      <c r="K170" s="7">
        <f t="shared" si="148"/>
        <v>0</v>
      </c>
      <c r="L170" s="7">
        <f t="shared" si="149"/>
        <v>0</v>
      </c>
      <c r="M170" s="7">
        <f t="shared" si="150"/>
        <v>0</v>
      </c>
      <c r="N170" s="7">
        <f t="shared" si="151"/>
        <v>0</v>
      </c>
      <c r="O170" s="7">
        <f t="shared" si="152"/>
        <v>0</v>
      </c>
      <c r="P170" s="7">
        <f t="shared" si="153"/>
        <v>0</v>
      </c>
      <c r="Q170" s="7">
        <f t="shared" si="154"/>
        <v>0</v>
      </c>
      <c r="R170" s="7">
        <f t="shared" si="155"/>
        <v>0</v>
      </c>
      <c r="S170" s="7">
        <f t="shared" si="156"/>
        <v>0</v>
      </c>
      <c r="T170" s="7">
        <f t="shared" si="157"/>
        <v>0</v>
      </c>
      <c r="U170" s="7">
        <f t="shared" si="158"/>
        <v>0</v>
      </c>
      <c r="V170" s="7">
        <f t="shared" si="159"/>
        <v>0</v>
      </c>
      <c r="W170" s="91">
        <f t="shared" si="160"/>
        <v>0</v>
      </c>
      <c r="X170" s="91">
        <f t="shared" si="161"/>
        <v>0</v>
      </c>
      <c r="Y170" s="91">
        <f t="shared" si="162"/>
        <v>0</v>
      </c>
      <c r="Z170" s="91">
        <f t="shared" si="163"/>
        <v>0</v>
      </c>
      <c r="AA170" s="102">
        <f t="shared" si="135"/>
        <v>0</v>
      </c>
      <c r="AB170" s="102">
        <f t="shared" si="136"/>
        <v>0</v>
      </c>
      <c r="AC170" s="102">
        <f t="shared" si="137"/>
        <v>0</v>
      </c>
      <c r="AD170" s="106">
        <f t="shared" si="138"/>
        <v>0</v>
      </c>
      <c r="AE170" s="106">
        <f t="shared" si="139"/>
        <v>0</v>
      </c>
      <c r="AF170" s="106">
        <f t="shared" si="140"/>
        <v>0</v>
      </c>
      <c r="AG170" s="106">
        <f t="shared" si="141"/>
        <v>0</v>
      </c>
      <c r="AH170" s="6">
        <f t="shared" si="142"/>
        <v>0</v>
      </c>
      <c r="AI170" s="1">
        <f t="shared" si="143"/>
        <v>0</v>
      </c>
    </row>
    <row r="171" spans="1:35">
      <c r="A171" s="26">
        <v>4.7200000000000002E-3</v>
      </c>
      <c r="B171" s="5">
        <f t="shared" si="144"/>
        <v>4.7200000000000002E-3</v>
      </c>
      <c r="C171" s="94"/>
      <c r="D171" s="94"/>
      <c r="E171" s="94" t="s">
        <v>111</v>
      </c>
      <c r="F171" s="25">
        <f t="shared" si="133"/>
        <v>0</v>
      </c>
      <c r="G171" s="25">
        <f t="shared" si="134"/>
        <v>0</v>
      </c>
      <c r="H171" s="7">
        <f t="shared" si="145"/>
        <v>0</v>
      </c>
      <c r="I171" s="7">
        <f t="shared" si="146"/>
        <v>0</v>
      </c>
      <c r="J171" s="7">
        <f t="shared" si="147"/>
        <v>0</v>
      </c>
      <c r="K171" s="7">
        <f t="shared" si="148"/>
        <v>0</v>
      </c>
      <c r="L171" s="7">
        <f t="shared" si="149"/>
        <v>0</v>
      </c>
      <c r="M171" s="7">
        <f t="shared" si="150"/>
        <v>0</v>
      </c>
      <c r="N171" s="7">
        <f t="shared" si="151"/>
        <v>0</v>
      </c>
      <c r="O171" s="7">
        <f t="shared" si="152"/>
        <v>0</v>
      </c>
      <c r="P171" s="7">
        <f t="shared" si="153"/>
        <v>0</v>
      </c>
      <c r="Q171" s="7">
        <f t="shared" si="154"/>
        <v>0</v>
      </c>
      <c r="R171" s="7">
        <f t="shared" si="155"/>
        <v>0</v>
      </c>
      <c r="S171" s="7">
        <f t="shared" si="156"/>
        <v>0</v>
      </c>
      <c r="T171" s="7">
        <f t="shared" si="157"/>
        <v>0</v>
      </c>
      <c r="U171" s="7">
        <f t="shared" si="158"/>
        <v>0</v>
      </c>
      <c r="V171" s="7">
        <f t="shared" si="159"/>
        <v>0</v>
      </c>
      <c r="W171" s="91">
        <f t="shared" si="160"/>
        <v>0</v>
      </c>
      <c r="X171" s="91">
        <f t="shared" si="161"/>
        <v>0</v>
      </c>
      <c r="Y171" s="91">
        <f t="shared" si="162"/>
        <v>0</v>
      </c>
      <c r="Z171" s="91">
        <f t="shared" si="163"/>
        <v>0</v>
      </c>
      <c r="AA171" s="102">
        <f t="shared" si="135"/>
        <v>0</v>
      </c>
      <c r="AB171" s="102">
        <f t="shared" si="136"/>
        <v>0</v>
      </c>
      <c r="AC171" s="102">
        <f t="shared" si="137"/>
        <v>0</v>
      </c>
      <c r="AD171" s="106">
        <f t="shared" si="138"/>
        <v>0</v>
      </c>
      <c r="AE171" s="106">
        <f t="shared" si="139"/>
        <v>0</v>
      </c>
      <c r="AF171" s="106">
        <f t="shared" si="140"/>
        <v>0</v>
      </c>
      <c r="AG171" s="106">
        <f t="shared" si="141"/>
        <v>0</v>
      </c>
      <c r="AH171" s="6">
        <f t="shared" si="142"/>
        <v>0</v>
      </c>
      <c r="AI171" s="1">
        <f t="shared" si="143"/>
        <v>0</v>
      </c>
    </row>
    <row r="172" spans="1:35">
      <c r="A172" s="26">
        <v>4.7299999999999998E-3</v>
      </c>
      <c r="B172" s="5">
        <f t="shared" si="144"/>
        <v>4.7299999999999998E-3</v>
      </c>
      <c r="C172" s="94"/>
      <c r="D172" s="94"/>
      <c r="E172" s="94" t="s">
        <v>111</v>
      </c>
      <c r="F172" s="25">
        <f t="shared" si="133"/>
        <v>0</v>
      </c>
      <c r="G172" s="25">
        <f t="shared" si="134"/>
        <v>0</v>
      </c>
      <c r="H172" s="7">
        <f t="shared" si="145"/>
        <v>0</v>
      </c>
      <c r="I172" s="7">
        <f t="shared" si="146"/>
        <v>0</v>
      </c>
      <c r="J172" s="7">
        <f t="shared" si="147"/>
        <v>0</v>
      </c>
      <c r="K172" s="7">
        <f t="shared" si="148"/>
        <v>0</v>
      </c>
      <c r="L172" s="7">
        <f t="shared" si="149"/>
        <v>0</v>
      </c>
      <c r="M172" s="7">
        <f t="shared" si="150"/>
        <v>0</v>
      </c>
      <c r="N172" s="7">
        <f t="shared" si="151"/>
        <v>0</v>
      </c>
      <c r="O172" s="7">
        <f t="shared" si="152"/>
        <v>0</v>
      </c>
      <c r="P172" s="7">
        <f t="shared" si="153"/>
        <v>0</v>
      </c>
      <c r="Q172" s="7">
        <f t="shared" si="154"/>
        <v>0</v>
      </c>
      <c r="R172" s="7">
        <f t="shared" si="155"/>
        <v>0</v>
      </c>
      <c r="S172" s="7">
        <f t="shared" si="156"/>
        <v>0</v>
      </c>
      <c r="T172" s="7">
        <f t="shared" si="157"/>
        <v>0</v>
      </c>
      <c r="U172" s="7">
        <f t="shared" si="158"/>
        <v>0</v>
      </c>
      <c r="V172" s="7">
        <f t="shared" si="159"/>
        <v>0</v>
      </c>
      <c r="W172" s="91">
        <f t="shared" si="160"/>
        <v>0</v>
      </c>
      <c r="X172" s="91">
        <f t="shared" si="161"/>
        <v>0</v>
      </c>
      <c r="Y172" s="91">
        <f t="shared" si="162"/>
        <v>0</v>
      </c>
      <c r="Z172" s="91">
        <f t="shared" si="163"/>
        <v>0</v>
      </c>
      <c r="AA172" s="102">
        <f t="shared" si="135"/>
        <v>0</v>
      </c>
      <c r="AB172" s="102">
        <f t="shared" si="136"/>
        <v>0</v>
      </c>
      <c r="AC172" s="102">
        <f t="shared" si="137"/>
        <v>0</v>
      </c>
      <c r="AD172" s="106">
        <f t="shared" si="138"/>
        <v>0</v>
      </c>
      <c r="AE172" s="106">
        <f t="shared" si="139"/>
        <v>0</v>
      </c>
      <c r="AF172" s="106">
        <f t="shared" si="140"/>
        <v>0</v>
      </c>
      <c r="AG172" s="106">
        <f t="shared" si="141"/>
        <v>0</v>
      </c>
      <c r="AH172" s="6">
        <f t="shared" si="142"/>
        <v>0</v>
      </c>
      <c r="AI172" s="1">
        <f t="shared" si="143"/>
        <v>0</v>
      </c>
    </row>
    <row r="173" spans="1:35">
      <c r="A173" s="26">
        <v>4.7400000000000003E-3</v>
      </c>
      <c r="B173" s="5">
        <f t="shared" si="144"/>
        <v>4.7400000000000003E-3</v>
      </c>
      <c r="C173" s="94"/>
      <c r="D173" s="94"/>
      <c r="E173" s="94" t="s">
        <v>111</v>
      </c>
      <c r="F173" s="25">
        <f t="shared" si="133"/>
        <v>0</v>
      </c>
      <c r="G173" s="25">
        <f t="shared" si="134"/>
        <v>0</v>
      </c>
      <c r="H173" s="7">
        <f t="shared" si="145"/>
        <v>0</v>
      </c>
      <c r="I173" s="7">
        <f t="shared" si="146"/>
        <v>0</v>
      </c>
      <c r="J173" s="7">
        <f t="shared" si="147"/>
        <v>0</v>
      </c>
      <c r="K173" s="7">
        <f t="shared" si="148"/>
        <v>0</v>
      </c>
      <c r="L173" s="7">
        <f t="shared" si="149"/>
        <v>0</v>
      </c>
      <c r="M173" s="7">
        <f t="shared" si="150"/>
        <v>0</v>
      </c>
      <c r="N173" s="7">
        <f t="shared" si="151"/>
        <v>0</v>
      </c>
      <c r="O173" s="7">
        <f t="shared" si="152"/>
        <v>0</v>
      </c>
      <c r="P173" s="7">
        <f t="shared" si="153"/>
        <v>0</v>
      </c>
      <c r="Q173" s="7">
        <f t="shared" si="154"/>
        <v>0</v>
      </c>
      <c r="R173" s="7">
        <f t="shared" si="155"/>
        <v>0</v>
      </c>
      <c r="S173" s="7">
        <f t="shared" si="156"/>
        <v>0</v>
      </c>
      <c r="T173" s="7">
        <f t="shared" si="157"/>
        <v>0</v>
      </c>
      <c r="U173" s="7">
        <f t="shared" si="158"/>
        <v>0</v>
      </c>
      <c r="V173" s="7">
        <f t="shared" si="159"/>
        <v>0</v>
      </c>
      <c r="W173" s="91">
        <f t="shared" si="160"/>
        <v>0</v>
      </c>
      <c r="X173" s="91">
        <f t="shared" si="161"/>
        <v>0</v>
      </c>
      <c r="Y173" s="91">
        <f t="shared" si="162"/>
        <v>0</v>
      </c>
      <c r="Z173" s="91">
        <f t="shared" si="163"/>
        <v>0</v>
      </c>
      <c r="AA173" s="102">
        <f t="shared" si="135"/>
        <v>0</v>
      </c>
      <c r="AB173" s="102">
        <f t="shared" si="136"/>
        <v>0</v>
      </c>
      <c r="AC173" s="102">
        <f t="shared" si="137"/>
        <v>0</v>
      </c>
      <c r="AD173" s="106">
        <f t="shared" si="138"/>
        <v>0</v>
      </c>
      <c r="AE173" s="106">
        <f t="shared" si="139"/>
        <v>0</v>
      </c>
      <c r="AF173" s="106">
        <f t="shared" si="140"/>
        <v>0</v>
      </c>
      <c r="AG173" s="106">
        <f t="shared" si="141"/>
        <v>0</v>
      </c>
      <c r="AH173" s="6">
        <f t="shared" si="142"/>
        <v>0</v>
      </c>
      <c r="AI173" s="1">
        <f t="shared" si="143"/>
        <v>0</v>
      </c>
    </row>
    <row r="174" spans="1:35">
      <c r="A174" s="26">
        <v>4.7499999999999999E-3</v>
      </c>
      <c r="B174" s="5">
        <f t="shared" si="144"/>
        <v>4.7499999999999999E-3</v>
      </c>
      <c r="C174" s="94"/>
      <c r="D174" s="94"/>
      <c r="E174" s="94" t="s">
        <v>111</v>
      </c>
      <c r="F174" s="25">
        <f t="shared" si="133"/>
        <v>0</v>
      </c>
      <c r="G174" s="25">
        <f t="shared" si="134"/>
        <v>0</v>
      </c>
      <c r="H174" s="7">
        <f t="shared" si="145"/>
        <v>0</v>
      </c>
      <c r="I174" s="7">
        <f t="shared" si="146"/>
        <v>0</v>
      </c>
      <c r="J174" s="7">
        <f t="shared" si="147"/>
        <v>0</v>
      </c>
      <c r="K174" s="7">
        <f t="shared" si="148"/>
        <v>0</v>
      </c>
      <c r="L174" s="7">
        <f t="shared" si="149"/>
        <v>0</v>
      </c>
      <c r="M174" s="7">
        <f t="shared" si="150"/>
        <v>0</v>
      </c>
      <c r="N174" s="7">
        <f t="shared" si="151"/>
        <v>0</v>
      </c>
      <c r="O174" s="7">
        <f t="shared" si="152"/>
        <v>0</v>
      </c>
      <c r="P174" s="7">
        <f t="shared" si="153"/>
        <v>0</v>
      </c>
      <c r="Q174" s="7">
        <f t="shared" si="154"/>
        <v>0</v>
      </c>
      <c r="R174" s="7">
        <f t="shared" si="155"/>
        <v>0</v>
      </c>
      <c r="S174" s="7">
        <f t="shared" si="156"/>
        <v>0</v>
      </c>
      <c r="T174" s="7">
        <f t="shared" si="157"/>
        <v>0</v>
      </c>
      <c r="U174" s="7">
        <f t="shared" si="158"/>
        <v>0</v>
      </c>
      <c r="V174" s="7">
        <f t="shared" si="159"/>
        <v>0</v>
      </c>
      <c r="W174" s="91">
        <f t="shared" si="160"/>
        <v>0</v>
      </c>
      <c r="X174" s="91">
        <f t="shared" si="161"/>
        <v>0</v>
      </c>
      <c r="Y174" s="91">
        <f t="shared" si="162"/>
        <v>0</v>
      </c>
      <c r="Z174" s="91">
        <f t="shared" si="163"/>
        <v>0</v>
      </c>
      <c r="AA174" s="102">
        <f t="shared" si="135"/>
        <v>0</v>
      </c>
      <c r="AB174" s="102">
        <f t="shared" si="136"/>
        <v>0</v>
      </c>
      <c r="AC174" s="102">
        <f t="shared" si="137"/>
        <v>0</v>
      </c>
      <c r="AD174" s="106">
        <f t="shared" si="138"/>
        <v>0</v>
      </c>
      <c r="AE174" s="106">
        <f t="shared" si="139"/>
        <v>0</v>
      </c>
      <c r="AF174" s="106">
        <f t="shared" si="140"/>
        <v>0</v>
      </c>
      <c r="AG174" s="106">
        <f t="shared" si="141"/>
        <v>0</v>
      </c>
      <c r="AH174" s="6">
        <f t="shared" si="142"/>
        <v>0</v>
      </c>
      <c r="AI174" s="1">
        <f t="shared" si="143"/>
        <v>0</v>
      </c>
    </row>
    <row r="175" spans="1:35">
      <c r="A175" s="26">
        <v>4.7600000000000003E-3</v>
      </c>
      <c r="B175" s="5">
        <f t="shared" si="144"/>
        <v>4.7600000000000003E-3</v>
      </c>
      <c r="C175" s="94"/>
      <c r="D175" s="94"/>
      <c r="E175" s="94" t="s">
        <v>111</v>
      </c>
      <c r="F175" s="25">
        <f t="shared" si="133"/>
        <v>0</v>
      </c>
      <c r="G175" s="25">
        <f t="shared" si="134"/>
        <v>0</v>
      </c>
      <c r="H175" s="7">
        <f t="shared" si="145"/>
        <v>0</v>
      </c>
      <c r="I175" s="7">
        <f t="shared" si="146"/>
        <v>0</v>
      </c>
      <c r="J175" s="7">
        <f t="shared" si="147"/>
        <v>0</v>
      </c>
      <c r="K175" s="7">
        <f t="shared" si="148"/>
        <v>0</v>
      </c>
      <c r="L175" s="7">
        <f t="shared" si="149"/>
        <v>0</v>
      </c>
      <c r="M175" s="7">
        <f t="shared" si="150"/>
        <v>0</v>
      </c>
      <c r="N175" s="7">
        <f t="shared" si="151"/>
        <v>0</v>
      </c>
      <c r="O175" s="7">
        <f t="shared" si="152"/>
        <v>0</v>
      </c>
      <c r="P175" s="7">
        <f t="shared" si="153"/>
        <v>0</v>
      </c>
      <c r="Q175" s="7">
        <f t="shared" si="154"/>
        <v>0</v>
      </c>
      <c r="R175" s="7">
        <f t="shared" si="155"/>
        <v>0</v>
      </c>
      <c r="S175" s="7">
        <f t="shared" si="156"/>
        <v>0</v>
      </c>
      <c r="T175" s="7">
        <f t="shared" si="157"/>
        <v>0</v>
      </c>
      <c r="U175" s="7">
        <f t="shared" si="158"/>
        <v>0</v>
      </c>
      <c r="V175" s="7">
        <f t="shared" si="159"/>
        <v>0</v>
      </c>
      <c r="W175" s="91">
        <f t="shared" si="160"/>
        <v>0</v>
      </c>
      <c r="X175" s="91">
        <f t="shared" si="161"/>
        <v>0</v>
      </c>
      <c r="Y175" s="91">
        <f t="shared" si="162"/>
        <v>0</v>
      </c>
      <c r="Z175" s="91">
        <f t="shared" si="163"/>
        <v>0</v>
      </c>
      <c r="AA175" s="102">
        <f t="shared" si="135"/>
        <v>0</v>
      </c>
      <c r="AB175" s="102">
        <f t="shared" si="136"/>
        <v>0</v>
      </c>
      <c r="AC175" s="102">
        <f t="shared" si="137"/>
        <v>0</v>
      </c>
      <c r="AD175" s="106">
        <f t="shared" si="138"/>
        <v>0</v>
      </c>
      <c r="AE175" s="106">
        <f t="shared" si="139"/>
        <v>0</v>
      </c>
      <c r="AF175" s="106">
        <f t="shared" si="140"/>
        <v>0</v>
      </c>
      <c r="AG175" s="106">
        <f t="shared" si="141"/>
        <v>0</v>
      </c>
      <c r="AH175" s="6">
        <f t="shared" si="142"/>
        <v>0</v>
      </c>
      <c r="AI175" s="1">
        <f t="shared" si="143"/>
        <v>0</v>
      </c>
    </row>
    <row r="176" spans="1:35">
      <c r="A176" s="26">
        <v>4.7699999999999999E-3</v>
      </c>
      <c r="B176" s="5">
        <f t="shared" si="144"/>
        <v>4.7699999999999999E-3</v>
      </c>
      <c r="C176" s="94"/>
      <c r="D176" s="94"/>
      <c r="E176" s="94" t="s">
        <v>111</v>
      </c>
      <c r="F176" s="25">
        <f t="shared" si="133"/>
        <v>0</v>
      </c>
      <c r="G176" s="25">
        <f t="shared" si="134"/>
        <v>0</v>
      </c>
      <c r="H176" s="7">
        <f t="shared" si="145"/>
        <v>0</v>
      </c>
      <c r="I176" s="7">
        <f t="shared" si="146"/>
        <v>0</v>
      </c>
      <c r="J176" s="7">
        <f t="shared" si="147"/>
        <v>0</v>
      </c>
      <c r="K176" s="7">
        <f t="shared" si="148"/>
        <v>0</v>
      </c>
      <c r="L176" s="7">
        <f t="shared" si="149"/>
        <v>0</v>
      </c>
      <c r="M176" s="7">
        <f t="shared" si="150"/>
        <v>0</v>
      </c>
      <c r="N176" s="7">
        <f t="shared" si="151"/>
        <v>0</v>
      </c>
      <c r="O176" s="7">
        <f t="shared" si="152"/>
        <v>0</v>
      </c>
      <c r="P176" s="7">
        <f t="shared" si="153"/>
        <v>0</v>
      </c>
      <c r="Q176" s="7">
        <f t="shared" si="154"/>
        <v>0</v>
      </c>
      <c r="R176" s="7">
        <f t="shared" si="155"/>
        <v>0</v>
      </c>
      <c r="S176" s="7">
        <f t="shared" si="156"/>
        <v>0</v>
      </c>
      <c r="T176" s="7">
        <f t="shared" si="157"/>
        <v>0</v>
      </c>
      <c r="U176" s="7">
        <f t="shared" si="158"/>
        <v>0</v>
      </c>
      <c r="V176" s="7">
        <f t="shared" si="159"/>
        <v>0</v>
      </c>
      <c r="W176" s="91">
        <f t="shared" si="160"/>
        <v>0</v>
      </c>
      <c r="X176" s="91">
        <f t="shared" si="161"/>
        <v>0</v>
      </c>
      <c r="Y176" s="91">
        <f t="shared" si="162"/>
        <v>0</v>
      </c>
      <c r="Z176" s="91">
        <f t="shared" si="163"/>
        <v>0</v>
      </c>
      <c r="AA176" s="102">
        <f t="shared" si="135"/>
        <v>0</v>
      </c>
      <c r="AB176" s="102">
        <f t="shared" si="136"/>
        <v>0</v>
      </c>
      <c r="AC176" s="102">
        <f t="shared" si="137"/>
        <v>0</v>
      </c>
      <c r="AD176" s="106">
        <f t="shared" si="138"/>
        <v>0</v>
      </c>
      <c r="AE176" s="106">
        <f t="shared" si="139"/>
        <v>0</v>
      </c>
      <c r="AF176" s="106">
        <f t="shared" si="140"/>
        <v>0</v>
      </c>
      <c r="AG176" s="106">
        <f t="shared" si="141"/>
        <v>0</v>
      </c>
      <c r="AH176" s="6">
        <f t="shared" si="142"/>
        <v>0</v>
      </c>
      <c r="AI176" s="1">
        <f t="shared" si="143"/>
        <v>0</v>
      </c>
    </row>
    <row r="177" spans="1:35">
      <c r="A177" s="26">
        <v>4.7800000000000004E-3</v>
      </c>
      <c r="B177" s="5">
        <f t="shared" si="144"/>
        <v>4.7800000000000004E-3</v>
      </c>
      <c r="C177" s="94"/>
      <c r="D177" s="94"/>
      <c r="E177" s="94" t="s">
        <v>111</v>
      </c>
      <c r="F177" s="25">
        <f t="shared" si="133"/>
        <v>0</v>
      </c>
      <c r="G177" s="25">
        <f t="shared" si="134"/>
        <v>0</v>
      </c>
      <c r="H177" s="7">
        <f t="shared" si="145"/>
        <v>0</v>
      </c>
      <c r="I177" s="7">
        <f t="shared" si="146"/>
        <v>0</v>
      </c>
      <c r="J177" s="7">
        <f t="shared" si="147"/>
        <v>0</v>
      </c>
      <c r="K177" s="7">
        <f t="shared" si="148"/>
        <v>0</v>
      </c>
      <c r="L177" s="7">
        <f t="shared" si="149"/>
        <v>0</v>
      </c>
      <c r="M177" s="7">
        <f t="shared" si="150"/>
        <v>0</v>
      </c>
      <c r="N177" s="7">
        <f t="shared" si="151"/>
        <v>0</v>
      </c>
      <c r="O177" s="7">
        <f t="shared" si="152"/>
        <v>0</v>
      </c>
      <c r="P177" s="7">
        <f t="shared" si="153"/>
        <v>0</v>
      </c>
      <c r="Q177" s="7">
        <f t="shared" si="154"/>
        <v>0</v>
      </c>
      <c r="R177" s="7">
        <f t="shared" si="155"/>
        <v>0</v>
      </c>
      <c r="S177" s="7">
        <f t="shared" si="156"/>
        <v>0</v>
      </c>
      <c r="T177" s="7">
        <f t="shared" si="157"/>
        <v>0</v>
      </c>
      <c r="U177" s="7">
        <f t="shared" si="158"/>
        <v>0</v>
      </c>
      <c r="V177" s="7">
        <f t="shared" si="159"/>
        <v>0</v>
      </c>
      <c r="W177" s="91">
        <f t="shared" si="160"/>
        <v>0</v>
      </c>
      <c r="X177" s="91">
        <f t="shared" si="161"/>
        <v>0</v>
      </c>
      <c r="Y177" s="91">
        <f t="shared" si="162"/>
        <v>0</v>
      </c>
      <c r="Z177" s="91">
        <f t="shared" si="163"/>
        <v>0</v>
      </c>
      <c r="AA177" s="102">
        <f t="shared" si="135"/>
        <v>0</v>
      </c>
      <c r="AB177" s="102">
        <f t="shared" si="136"/>
        <v>0</v>
      </c>
      <c r="AC177" s="102">
        <f t="shared" si="137"/>
        <v>0</v>
      </c>
      <c r="AD177" s="106">
        <f t="shared" si="138"/>
        <v>0</v>
      </c>
      <c r="AE177" s="106">
        <f t="shared" si="139"/>
        <v>0</v>
      </c>
      <c r="AF177" s="106">
        <f t="shared" si="140"/>
        <v>0</v>
      </c>
      <c r="AG177" s="106">
        <f t="shared" si="141"/>
        <v>0</v>
      </c>
      <c r="AH177" s="6">
        <f t="shared" si="142"/>
        <v>0</v>
      </c>
      <c r="AI177" s="1">
        <f t="shared" si="143"/>
        <v>0</v>
      </c>
    </row>
    <row r="178" spans="1:35">
      <c r="A178" s="26">
        <v>4.79E-3</v>
      </c>
      <c r="B178" s="5">
        <f t="shared" si="144"/>
        <v>4.79E-3</v>
      </c>
      <c r="C178" s="94"/>
      <c r="D178" s="94"/>
      <c r="E178" s="94" t="s">
        <v>111</v>
      </c>
      <c r="F178" s="25">
        <f t="shared" si="133"/>
        <v>0</v>
      </c>
      <c r="G178" s="25">
        <f t="shared" si="134"/>
        <v>0</v>
      </c>
      <c r="H178" s="7">
        <f t="shared" si="145"/>
        <v>0</v>
      </c>
      <c r="I178" s="7">
        <f t="shared" si="146"/>
        <v>0</v>
      </c>
      <c r="J178" s="7">
        <f t="shared" si="147"/>
        <v>0</v>
      </c>
      <c r="K178" s="7">
        <f t="shared" si="148"/>
        <v>0</v>
      </c>
      <c r="L178" s="7">
        <f t="shared" si="149"/>
        <v>0</v>
      </c>
      <c r="M178" s="7">
        <f t="shared" si="150"/>
        <v>0</v>
      </c>
      <c r="N178" s="7">
        <f t="shared" si="151"/>
        <v>0</v>
      </c>
      <c r="O178" s="7">
        <f t="shared" si="152"/>
        <v>0</v>
      </c>
      <c r="P178" s="7">
        <f t="shared" si="153"/>
        <v>0</v>
      </c>
      <c r="Q178" s="7">
        <f t="shared" si="154"/>
        <v>0</v>
      </c>
      <c r="R178" s="7">
        <f t="shared" si="155"/>
        <v>0</v>
      </c>
      <c r="S178" s="7">
        <f t="shared" si="156"/>
        <v>0</v>
      </c>
      <c r="T178" s="7">
        <f t="shared" si="157"/>
        <v>0</v>
      </c>
      <c r="U178" s="7">
        <f t="shared" si="158"/>
        <v>0</v>
      </c>
      <c r="V178" s="7">
        <f t="shared" si="159"/>
        <v>0</v>
      </c>
      <c r="W178" s="91">
        <f t="shared" si="160"/>
        <v>0</v>
      </c>
      <c r="X178" s="91">
        <f t="shared" si="161"/>
        <v>0</v>
      </c>
      <c r="Y178" s="91">
        <f t="shared" si="162"/>
        <v>0</v>
      </c>
      <c r="Z178" s="91">
        <f t="shared" si="163"/>
        <v>0</v>
      </c>
      <c r="AA178" s="102">
        <f t="shared" si="135"/>
        <v>0</v>
      </c>
      <c r="AB178" s="102">
        <f t="shared" si="136"/>
        <v>0</v>
      </c>
      <c r="AC178" s="102">
        <f t="shared" si="137"/>
        <v>0</v>
      </c>
      <c r="AD178" s="106">
        <f t="shared" si="138"/>
        <v>0</v>
      </c>
      <c r="AE178" s="106">
        <f t="shared" si="139"/>
        <v>0</v>
      </c>
      <c r="AF178" s="106">
        <f t="shared" si="140"/>
        <v>0</v>
      </c>
      <c r="AG178" s="106">
        <f t="shared" si="141"/>
        <v>0</v>
      </c>
      <c r="AH178" s="6">
        <f t="shared" si="142"/>
        <v>0</v>
      </c>
      <c r="AI178" s="1">
        <f t="shared" si="143"/>
        <v>0</v>
      </c>
    </row>
    <row r="179" spans="1:35">
      <c r="A179" s="26">
        <v>4.7999999999999996E-3</v>
      </c>
      <c r="B179" s="5">
        <f t="shared" si="144"/>
        <v>4.7999999999999996E-3</v>
      </c>
      <c r="C179" s="94"/>
      <c r="D179" s="94"/>
      <c r="E179" s="94" t="s">
        <v>111</v>
      </c>
      <c r="F179" s="25">
        <f t="shared" si="133"/>
        <v>0</v>
      </c>
      <c r="G179" s="25">
        <f t="shared" si="134"/>
        <v>0</v>
      </c>
      <c r="H179" s="7">
        <f t="shared" si="145"/>
        <v>0</v>
      </c>
      <c r="I179" s="7">
        <f t="shared" si="146"/>
        <v>0</v>
      </c>
      <c r="J179" s="7">
        <f t="shared" si="147"/>
        <v>0</v>
      </c>
      <c r="K179" s="7">
        <f t="shared" si="148"/>
        <v>0</v>
      </c>
      <c r="L179" s="7">
        <f t="shared" si="149"/>
        <v>0</v>
      </c>
      <c r="M179" s="7">
        <f t="shared" si="150"/>
        <v>0</v>
      </c>
      <c r="N179" s="7">
        <f t="shared" si="151"/>
        <v>0</v>
      </c>
      <c r="O179" s="7">
        <f t="shared" si="152"/>
        <v>0</v>
      </c>
      <c r="P179" s="7">
        <f t="shared" si="153"/>
        <v>0</v>
      </c>
      <c r="Q179" s="7">
        <f t="shared" si="154"/>
        <v>0</v>
      </c>
      <c r="R179" s="7">
        <f t="shared" si="155"/>
        <v>0</v>
      </c>
      <c r="S179" s="7">
        <f t="shared" si="156"/>
        <v>0</v>
      </c>
      <c r="T179" s="7">
        <f t="shared" si="157"/>
        <v>0</v>
      </c>
      <c r="U179" s="7">
        <f t="shared" si="158"/>
        <v>0</v>
      </c>
      <c r="V179" s="7">
        <f t="shared" si="159"/>
        <v>0</v>
      </c>
      <c r="W179" s="91">
        <f t="shared" si="160"/>
        <v>0</v>
      </c>
      <c r="X179" s="91">
        <f t="shared" si="161"/>
        <v>0</v>
      </c>
      <c r="Y179" s="91">
        <f t="shared" si="162"/>
        <v>0</v>
      </c>
      <c r="Z179" s="91">
        <f t="shared" si="163"/>
        <v>0</v>
      </c>
      <c r="AA179" s="102">
        <f t="shared" si="135"/>
        <v>0</v>
      </c>
      <c r="AB179" s="102">
        <f t="shared" si="136"/>
        <v>0</v>
      </c>
      <c r="AC179" s="102">
        <f t="shared" si="137"/>
        <v>0</v>
      </c>
      <c r="AD179" s="106">
        <f t="shared" si="138"/>
        <v>0</v>
      </c>
      <c r="AE179" s="106">
        <f t="shared" si="139"/>
        <v>0</v>
      </c>
      <c r="AF179" s="106">
        <f t="shared" si="140"/>
        <v>0</v>
      </c>
      <c r="AG179" s="106">
        <f t="shared" si="141"/>
        <v>0</v>
      </c>
      <c r="AH179" s="6">
        <f t="shared" si="142"/>
        <v>0</v>
      </c>
      <c r="AI179" s="1">
        <f t="shared" si="143"/>
        <v>0</v>
      </c>
    </row>
    <row r="180" spans="1:35">
      <c r="A180" s="26">
        <v>4.81E-3</v>
      </c>
      <c r="B180" s="5">
        <f t="shared" si="144"/>
        <v>4.81E-3</v>
      </c>
      <c r="C180" s="94"/>
      <c r="D180" s="94"/>
      <c r="E180" s="94" t="s">
        <v>111</v>
      </c>
      <c r="F180" s="25">
        <f t="shared" si="133"/>
        <v>0</v>
      </c>
      <c r="G180" s="25">
        <f t="shared" si="134"/>
        <v>0</v>
      </c>
      <c r="H180" s="7">
        <f t="shared" si="145"/>
        <v>0</v>
      </c>
      <c r="I180" s="7">
        <f t="shared" si="146"/>
        <v>0</v>
      </c>
      <c r="J180" s="7">
        <f t="shared" si="147"/>
        <v>0</v>
      </c>
      <c r="K180" s="7">
        <f t="shared" si="148"/>
        <v>0</v>
      </c>
      <c r="L180" s="7">
        <f t="shared" si="149"/>
        <v>0</v>
      </c>
      <c r="M180" s="7">
        <f t="shared" si="150"/>
        <v>0</v>
      </c>
      <c r="N180" s="7">
        <f t="shared" si="151"/>
        <v>0</v>
      </c>
      <c r="O180" s="7">
        <f t="shared" si="152"/>
        <v>0</v>
      </c>
      <c r="P180" s="7">
        <f t="shared" si="153"/>
        <v>0</v>
      </c>
      <c r="Q180" s="7">
        <f t="shared" si="154"/>
        <v>0</v>
      </c>
      <c r="R180" s="7">
        <f t="shared" si="155"/>
        <v>0</v>
      </c>
      <c r="S180" s="7">
        <f t="shared" si="156"/>
        <v>0</v>
      </c>
      <c r="T180" s="7">
        <f t="shared" si="157"/>
        <v>0</v>
      </c>
      <c r="U180" s="7">
        <f t="shared" si="158"/>
        <v>0</v>
      </c>
      <c r="V180" s="7">
        <f t="shared" si="159"/>
        <v>0</v>
      </c>
      <c r="W180" s="91">
        <f t="shared" si="160"/>
        <v>0</v>
      </c>
      <c r="X180" s="91">
        <f t="shared" si="161"/>
        <v>0</v>
      </c>
      <c r="Y180" s="91">
        <f t="shared" si="162"/>
        <v>0</v>
      </c>
      <c r="Z180" s="91">
        <f t="shared" si="163"/>
        <v>0</v>
      </c>
      <c r="AA180" s="102">
        <f t="shared" si="135"/>
        <v>0</v>
      </c>
      <c r="AB180" s="102">
        <f t="shared" si="136"/>
        <v>0</v>
      </c>
      <c r="AC180" s="102">
        <f t="shared" si="137"/>
        <v>0</v>
      </c>
      <c r="AD180" s="106">
        <f t="shared" si="138"/>
        <v>0</v>
      </c>
      <c r="AE180" s="106">
        <f t="shared" si="139"/>
        <v>0</v>
      </c>
      <c r="AF180" s="106">
        <f t="shared" si="140"/>
        <v>0</v>
      </c>
      <c r="AG180" s="106">
        <f t="shared" si="141"/>
        <v>0</v>
      </c>
      <c r="AH180" s="6">
        <f t="shared" si="142"/>
        <v>0</v>
      </c>
      <c r="AI180" s="1">
        <f t="shared" si="143"/>
        <v>0</v>
      </c>
    </row>
    <row r="181" spans="1:35">
      <c r="A181" s="26">
        <v>4.8199999999999996E-3</v>
      </c>
      <c r="B181" s="5">
        <f t="shared" si="144"/>
        <v>4.8199999999999996E-3</v>
      </c>
      <c r="C181" s="94"/>
      <c r="D181" s="94"/>
      <c r="E181" s="94" t="s">
        <v>111</v>
      </c>
      <c r="F181" s="25">
        <f t="shared" si="133"/>
        <v>0</v>
      </c>
      <c r="G181" s="25">
        <f t="shared" si="134"/>
        <v>0</v>
      </c>
      <c r="H181" s="7">
        <f t="shared" si="145"/>
        <v>0</v>
      </c>
      <c r="I181" s="7">
        <f t="shared" si="146"/>
        <v>0</v>
      </c>
      <c r="J181" s="7">
        <f t="shared" si="147"/>
        <v>0</v>
      </c>
      <c r="K181" s="7">
        <f t="shared" si="148"/>
        <v>0</v>
      </c>
      <c r="L181" s="7">
        <f t="shared" si="149"/>
        <v>0</v>
      </c>
      <c r="M181" s="7">
        <f t="shared" si="150"/>
        <v>0</v>
      </c>
      <c r="N181" s="7">
        <f t="shared" si="151"/>
        <v>0</v>
      </c>
      <c r="O181" s="7">
        <f t="shared" si="152"/>
        <v>0</v>
      </c>
      <c r="P181" s="7">
        <f t="shared" si="153"/>
        <v>0</v>
      </c>
      <c r="Q181" s="7">
        <f t="shared" si="154"/>
        <v>0</v>
      </c>
      <c r="R181" s="7">
        <f t="shared" si="155"/>
        <v>0</v>
      </c>
      <c r="S181" s="7">
        <f t="shared" si="156"/>
        <v>0</v>
      </c>
      <c r="T181" s="7">
        <f t="shared" si="157"/>
        <v>0</v>
      </c>
      <c r="U181" s="7">
        <f t="shared" si="158"/>
        <v>0</v>
      </c>
      <c r="V181" s="7">
        <f t="shared" si="159"/>
        <v>0</v>
      </c>
      <c r="W181" s="91">
        <f t="shared" si="160"/>
        <v>0</v>
      </c>
      <c r="X181" s="91">
        <f t="shared" si="161"/>
        <v>0</v>
      </c>
      <c r="Y181" s="91">
        <f t="shared" si="162"/>
        <v>0</v>
      </c>
      <c r="Z181" s="91">
        <f t="shared" si="163"/>
        <v>0</v>
      </c>
      <c r="AA181" s="102">
        <f t="shared" si="135"/>
        <v>0</v>
      </c>
      <c r="AB181" s="102">
        <f t="shared" si="136"/>
        <v>0</v>
      </c>
      <c r="AC181" s="102">
        <f t="shared" si="137"/>
        <v>0</v>
      </c>
      <c r="AD181" s="106">
        <f t="shared" si="138"/>
        <v>0</v>
      </c>
      <c r="AE181" s="106">
        <f t="shared" si="139"/>
        <v>0</v>
      </c>
      <c r="AF181" s="106">
        <f t="shared" si="140"/>
        <v>0</v>
      </c>
      <c r="AG181" s="106">
        <f t="shared" si="141"/>
        <v>0</v>
      </c>
      <c r="AH181" s="6">
        <f t="shared" si="142"/>
        <v>0</v>
      </c>
      <c r="AI181" s="1">
        <f t="shared" si="143"/>
        <v>0</v>
      </c>
    </row>
    <row r="182" spans="1:35">
      <c r="A182" s="26">
        <v>4.8300000000000001E-3</v>
      </c>
      <c r="B182" s="5">
        <f t="shared" si="144"/>
        <v>4.8300000000000001E-3</v>
      </c>
      <c r="C182" s="94"/>
      <c r="D182" s="94"/>
      <c r="E182" s="94" t="s">
        <v>111</v>
      </c>
      <c r="F182" s="25">
        <f t="shared" si="133"/>
        <v>0</v>
      </c>
      <c r="G182" s="25">
        <f t="shared" si="134"/>
        <v>0</v>
      </c>
      <c r="H182" s="7">
        <f t="shared" si="145"/>
        <v>0</v>
      </c>
      <c r="I182" s="7">
        <f t="shared" si="146"/>
        <v>0</v>
      </c>
      <c r="J182" s="7">
        <f t="shared" si="147"/>
        <v>0</v>
      </c>
      <c r="K182" s="7">
        <f t="shared" si="148"/>
        <v>0</v>
      </c>
      <c r="L182" s="7">
        <f t="shared" si="149"/>
        <v>0</v>
      </c>
      <c r="M182" s="7">
        <f t="shared" si="150"/>
        <v>0</v>
      </c>
      <c r="N182" s="7">
        <f t="shared" si="151"/>
        <v>0</v>
      </c>
      <c r="O182" s="7">
        <f t="shared" si="152"/>
        <v>0</v>
      </c>
      <c r="P182" s="7">
        <f t="shared" si="153"/>
        <v>0</v>
      </c>
      <c r="Q182" s="7">
        <f t="shared" si="154"/>
        <v>0</v>
      </c>
      <c r="R182" s="7">
        <f t="shared" si="155"/>
        <v>0</v>
      </c>
      <c r="S182" s="7">
        <f t="shared" si="156"/>
        <v>0</v>
      </c>
      <c r="T182" s="7">
        <f t="shared" si="157"/>
        <v>0</v>
      </c>
      <c r="U182" s="7">
        <f t="shared" si="158"/>
        <v>0</v>
      </c>
      <c r="V182" s="7">
        <f t="shared" si="159"/>
        <v>0</v>
      </c>
      <c r="W182" s="91">
        <f t="shared" si="160"/>
        <v>0</v>
      </c>
      <c r="X182" s="91">
        <f t="shared" si="161"/>
        <v>0</v>
      </c>
      <c r="Y182" s="91">
        <f t="shared" si="162"/>
        <v>0</v>
      </c>
      <c r="Z182" s="91">
        <f t="shared" si="163"/>
        <v>0</v>
      </c>
      <c r="AA182" s="102">
        <f t="shared" si="135"/>
        <v>0</v>
      </c>
      <c r="AB182" s="102">
        <f t="shared" si="136"/>
        <v>0</v>
      </c>
      <c r="AC182" s="102">
        <f t="shared" si="137"/>
        <v>0</v>
      </c>
      <c r="AD182" s="106">
        <f t="shared" si="138"/>
        <v>0</v>
      </c>
      <c r="AE182" s="106">
        <f t="shared" si="139"/>
        <v>0</v>
      </c>
      <c r="AF182" s="106">
        <f t="shared" si="140"/>
        <v>0</v>
      </c>
      <c r="AG182" s="106">
        <f t="shared" si="141"/>
        <v>0</v>
      </c>
      <c r="AH182" s="6">
        <f t="shared" si="142"/>
        <v>0</v>
      </c>
      <c r="AI182" s="1">
        <f t="shared" si="143"/>
        <v>0</v>
      </c>
    </row>
    <row r="183" spans="1:35">
      <c r="A183" s="26">
        <v>4.8399999999999997E-3</v>
      </c>
      <c r="B183" s="5">
        <f t="shared" si="144"/>
        <v>4.8399999999999997E-3</v>
      </c>
      <c r="C183" s="94"/>
      <c r="D183" s="94"/>
      <c r="E183" s="94" t="s">
        <v>111</v>
      </c>
      <c r="F183" s="25">
        <f t="shared" si="133"/>
        <v>0</v>
      </c>
      <c r="G183" s="25">
        <f t="shared" si="134"/>
        <v>0</v>
      </c>
      <c r="H183" s="7">
        <f t="shared" si="145"/>
        <v>0</v>
      </c>
      <c r="I183" s="7">
        <f t="shared" si="146"/>
        <v>0</v>
      </c>
      <c r="J183" s="7">
        <f t="shared" si="147"/>
        <v>0</v>
      </c>
      <c r="K183" s="7">
        <f t="shared" si="148"/>
        <v>0</v>
      </c>
      <c r="L183" s="7">
        <f t="shared" si="149"/>
        <v>0</v>
      </c>
      <c r="M183" s="7">
        <f t="shared" si="150"/>
        <v>0</v>
      </c>
      <c r="N183" s="7">
        <f t="shared" si="151"/>
        <v>0</v>
      </c>
      <c r="O183" s="7">
        <f t="shared" si="152"/>
        <v>0</v>
      </c>
      <c r="P183" s="7">
        <f t="shared" si="153"/>
        <v>0</v>
      </c>
      <c r="Q183" s="7">
        <f t="shared" si="154"/>
        <v>0</v>
      </c>
      <c r="R183" s="7">
        <f t="shared" si="155"/>
        <v>0</v>
      </c>
      <c r="S183" s="7">
        <f t="shared" si="156"/>
        <v>0</v>
      </c>
      <c r="T183" s="7">
        <f t="shared" si="157"/>
        <v>0</v>
      </c>
      <c r="U183" s="7">
        <f t="shared" si="158"/>
        <v>0</v>
      </c>
      <c r="V183" s="7">
        <f t="shared" si="159"/>
        <v>0</v>
      </c>
      <c r="W183" s="91">
        <f t="shared" si="160"/>
        <v>0</v>
      </c>
      <c r="X183" s="91">
        <f t="shared" si="161"/>
        <v>0</v>
      </c>
      <c r="Y183" s="91">
        <f t="shared" si="162"/>
        <v>0</v>
      </c>
      <c r="Z183" s="91">
        <f t="shared" si="163"/>
        <v>0</v>
      </c>
      <c r="AA183" s="102">
        <f t="shared" si="135"/>
        <v>0</v>
      </c>
      <c r="AB183" s="102">
        <f t="shared" si="136"/>
        <v>0</v>
      </c>
      <c r="AC183" s="102">
        <f t="shared" si="137"/>
        <v>0</v>
      </c>
      <c r="AD183" s="106">
        <f t="shared" si="138"/>
        <v>0</v>
      </c>
      <c r="AE183" s="106">
        <f t="shared" si="139"/>
        <v>0</v>
      </c>
      <c r="AF183" s="106">
        <f t="shared" si="140"/>
        <v>0</v>
      </c>
      <c r="AG183" s="106">
        <f t="shared" si="141"/>
        <v>0</v>
      </c>
      <c r="AH183" s="6">
        <f t="shared" si="142"/>
        <v>0</v>
      </c>
      <c r="AI183" s="1">
        <f t="shared" si="143"/>
        <v>0</v>
      </c>
    </row>
    <row r="184" spans="1:35">
      <c r="A184" s="26">
        <v>4.8500000000000001E-3</v>
      </c>
      <c r="B184" s="5">
        <f t="shared" si="144"/>
        <v>4.8500000000000001E-3</v>
      </c>
      <c r="C184" s="94"/>
      <c r="D184" s="94"/>
      <c r="E184" s="94" t="s">
        <v>111</v>
      </c>
      <c r="F184" s="25">
        <f t="shared" si="133"/>
        <v>0</v>
      </c>
      <c r="G184" s="25">
        <f t="shared" si="134"/>
        <v>0</v>
      </c>
      <c r="H184" s="7">
        <f t="shared" si="145"/>
        <v>0</v>
      </c>
      <c r="I184" s="7">
        <f t="shared" si="146"/>
        <v>0</v>
      </c>
      <c r="J184" s="7">
        <f t="shared" si="147"/>
        <v>0</v>
      </c>
      <c r="K184" s="7">
        <f t="shared" si="148"/>
        <v>0</v>
      </c>
      <c r="L184" s="7">
        <f t="shared" si="149"/>
        <v>0</v>
      </c>
      <c r="M184" s="7">
        <f t="shared" si="150"/>
        <v>0</v>
      </c>
      <c r="N184" s="7">
        <f t="shared" si="151"/>
        <v>0</v>
      </c>
      <c r="O184" s="7">
        <f t="shared" si="152"/>
        <v>0</v>
      </c>
      <c r="P184" s="7">
        <f t="shared" si="153"/>
        <v>0</v>
      </c>
      <c r="Q184" s="7">
        <f t="shared" si="154"/>
        <v>0</v>
      </c>
      <c r="R184" s="7">
        <f t="shared" si="155"/>
        <v>0</v>
      </c>
      <c r="S184" s="7">
        <f t="shared" si="156"/>
        <v>0</v>
      </c>
      <c r="T184" s="7">
        <f t="shared" si="157"/>
        <v>0</v>
      </c>
      <c r="U184" s="7">
        <f t="shared" si="158"/>
        <v>0</v>
      </c>
      <c r="V184" s="7">
        <f t="shared" si="159"/>
        <v>0</v>
      </c>
      <c r="W184" s="91">
        <f t="shared" si="160"/>
        <v>0</v>
      </c>
      <c r="X184" s="91">
        <f t="shared" si="161"/>
        <v>0</v>
      </c>
      <c r="Y184" s="91">
        <f t="shared" si="162"/>
        <v>0</v>
      </c>
      <c r="Z184" s="91">
        <f t="shared" si="163"/>
        <v>0</v>
      </c>
      <c r="AA184" s="102">
        <f t="shared" si="135"/>
        <v>0</v>
      </c>
      <c r="AB184" s="102">
        <f t="shared" si="136"/>
        <v>0</v>
      </c>
      <c r="AC184" s="102">
        <f t="shared" si="137"/>
        <v>0</v>
      </c>
      <c r="AD184" s="106">
        <f t="shared" si="138"/>
        <v>0</v>
      </c>
      <c r="AE184" s="106">
        <f t="shared" si="139"/>
        <v>0</v>
      </c>
      <c r="AF184" s="106">
        <f t="shared" si="140"/>
        <v>0</v>
      </c>
      <c r="AG184" s="106">
        <f t="shared" si="141"/>
        <v>0</v>
      </c>
      <c r="AH184" s="6">
        <f t="shared" si="142"/>
        <v>0</v>
      </c>
      <c r="AI184" s="1">
        <f t="shared" si="143"/>
        <v>0</v>
      </c>
    </row>
    <row r="185" spans="1:35">
      <c r="A185" s="26">
        <v>4.8599999999999997E-3</v>
      </c>
      <c r="B185" s="5">
        <f t="shared" si="144"/>
        <v>4.8599999999999997E-3</v>
      </c>
      <c r="C185" s="94"/>
      <c r="D185" s="94"/>
      <c r="E185" s="94" t="s">
        <v>111</v>
      </c>
      <c r="F185" s="25">
        <f t="shared" si="133"/>
        <v>0</v>
      </c>
      <c r="G185" s="25">
        <f t="shared" si="134"/>
        <v>0</v>
      </c>
      <c r="H185" s="7">
        <f t="shared" si="145"/>
        <v>0</v>
      </c>
      <c r="I185" s="7">
        <f t="shared" si="146"/>
        <v>0</v>
      </c>
      <c r="J185" s="7">
        <f t="shared" si="147"/>
        <v>0</v>
      </c>
      <c r="K185" s="7">
        <f t="shared" si="148"/>
        <v>0</v>
      </c>
      <c r="L185" s="7">
        <f t="shared" si="149"/>
        <v>0</v>
      </c>
      <c r="M185" s="7">
        <f t="shared" si="150"/>
        <v>0</v>
      </c>
      <c r="N185" s="7">
        <f t="shared" si="151"/>
        <v>0</v>
      </c>
      <c r="O185" s="7">
        <f t="shared" si="152"/>
        <v>0</v>
      </c>
      <c r="P185" s="7">
        <f t="shared" si="153"/>
        <v>0</v>
      </c>
      <c r="Q185" s="7">
        <f t="shared" si="154"/>
        <v>0</v>
      </c>
      <c r="R185" s="7">
        <f t="shared" si="155"/>
        <v>0</v>
      </c>
      <c r="S185" s="7">
        <f t="shared" si="156"/>
        <v>0</v>
      </c>
      <c r="T185" s="7">
        <f t="shared" si="157"/>
        <v>0</v>
      </c>
      <c r="U185" s="7">
        <f t="shared" si="158"/>
        <v>0</v>
      </c>
      <c r="V185" s="7">
        <f t="shared" si="159"/>
        <v>0</v>
      </c>
      <c r="W185" s="91">
        <f t="shared" si="160"/>
        <v>0</v>
      </c>
      <c r="X185" s="91">
        <f t="shared" si="161"/>
        <v>0</v>
      </c>
      <c r="Y185" s="91">
        <f t="shared" si="162"/>
        <v>0</v>
      </c>
      <c r="Z185" s="91">
        <f t="shared" si="163"/>
        <v>0</v>
      </c>
      <c r="AA185" s="102">
        <f t="shared" si="135"/>
        <v>0</v>
      </c>
      <c r="AB185" s="102">
        <f t="shared" si="136"/>
        <v>0</v>
      </c>
      <c r="AC185" s="102">
        <f t="shared" si="137"/>
        <v>0</v>
      </c>
      <c r="AD185" s="106">
        <f t="shared" si="138"/>
        <v>0</v>
      </c>
      <c r="AE185" s="106">
        <f t="shared" si="139"/>
        <v>0</v>
      </c>
      <c r="AF185" s="106">
        <f t="shared" si="140"/>
        <v>0</v>
      </c>
      <c r="AG185" s="106">
        <f t="shared" si="141"/>
        <v>0</v>
      </c>
      <c r="AH185" s="6">
        <f t="shared" si="142"/>
        <v>0</v>
      </c>
      <c r="AI185" s="1">
        <f t="shared" si="143"/>
        <v>0</v>
      </c>
    </row>
    <row r="186" spans="1:35">
      <c r="A186" s="26">
        <v>4.8700000000000002E-3</v>
      </c>
      <c r="B186" s="5">
        <f t="shared" si="144"/>
        <v>4.8700000000000002E-3</v>
      </c>
      <c r="C186" s="94"/>
      <c r="D186" s="94"/>
      <c r="E186" s="94" t="s">
        <v>111</v>
      </c>
      <c r="F186" s="25">
        <f t="shared" si="133"/>
        <v>0</v>
      </c>
      <c r="G186" s="25">
        <f t="shared" si="134"/>
        <v>0</v>
      </c>
      <c r="H186" s="7">
        <f t="shared" si="145"/>
        <v>0</v>
      </c>
      <c r="I186" s="7">
        <f t="shared" si="146"/>
        <v>0</v>
      </c>
      <c r="J186" s="7">
        <f t="shared" si="147"/>
        <v>0</v>
      </c>
      <c r="K186" s="7">
        <f t="shared" si="148"/>
        <v>0</v>
      </c>
      <c r="L186" s="7">
        <f t="shared" si="149"/>
        <v>0</v>
      </c>
      <c r="M186" s="7">
        <f t="shared" si="150"/>
        <v>0</v>
      </c>
      <c r="N186" s="7">
        <f t="shared" si="151"/>
        <v>0</v>
      </c>
      <c r="O186" s="7">
        <f t="shared" si="152"/>
        <v>0</v>
      </c>
      <c r="P186" s="7">
        <f t="shared" si="153"/>
        <v>0</v>
      </c>
      <c r="Q186" s="7">
        <f t="shared" si="154"/>
        <v>0</v>
      </c>
      <c r="R186" s="7">
        <f t="shared" si="155"/>
        <v>0</v>
      </c>
      <c r="S186" s="7">
        <f t="shared" si="156"/>
        <v>0</v>
      </c>
      <c r="T186" s="7">
        <f t="shared" si="157"/>
        <v>0</v>
      </c>
      <c r="U186" s="7">
        <f t="shared" si="158"/>
        <v>0</v>
      </c>
      <c r="V186" s="7">
        <f t="shared" si="159"/>
        <v>0</v>
      </c>
      <c r="W186" s="91">
        <f t="shared" si="160"/>
        <v>0</v>
      </c>
      <c r="X186" s="91">
        <f t="shared" si="161"/>
        <v>0</v>
      </c>
      <c r="Y186" s="91">
        <f t="shared" si="162"/>
        <v>0</v>
      </c>
      <c r="Z186" s="91">
        <f t="shared" si="163"/>
        <v>0</v>
      </c>
      <c r="AA186" s="102">
        <f t="shared" si="135"/>
        <v>0</v>
      </c>
      <c r="AB186" s="102">
        <f t="shared" si="136"/>
        <v>0</v>
      </c>
      <c r="AC186" s="102">
        <f t="shared" si="137"/>
        <v>0</v>
      </c>
      <c r="AD186" s="106">
        <f t="shared" si="138"/>
        <v>0</v>
      </c>
      <c r="AE186" s="106">
        <f t="shared" si="139"/>
        <v>0</v>
      </c>
      <c r="AF186" s="106">
        <f t="shared" si="140"/>
        <v>0</v>
      </c>
      <c r="AG186" s="106">
        <f t="shared" si="141"/>
        <v>0</v>
      </c>
      <c r="AH186" s="6">
        <f t="shared" si="142"/>
        <v>0</v>
      </c>
      <c r="AI186" s="1">
        <f t="shared" si="143"/>
        <v>0</v>
      </c>
    </row>
    <row r="187" spans="1:35">
      <c r="A187" s="26">
        <v>4.8799999999999998E-3</v>
      </c>
      <c r="B187" s="5">
        <f t="shared" si="144"/>
        <v>4.8799999999999998E-3</v>
      </c>
      <c r="C187" s="94"/>
      <c r="D187" s="94"/>
      <c r="E187" s="94" t="s">
        <v>111</v>
      </c>
      <c r="F187" s="25">
        <f t="shared" si="133"/>
        <v>0</v>
      </c>
      <c r="G187" s="25">
        <f t="shared" si="134"/>
        <v>0</v>
      </c>
      <c r="H187" s="7">
        <f t="shared" si="145"/>
        <v>0</v>
      </c>
      <c r="I187" s="7">
        <f t="shared" si="146"/>
        <v>0</v>
      </c>
      <c r="J187" s="7">
        <f t="shared" si="147"/>
        <v>0</v>
      </c>
      <c r="K187" s="7">
        <f t="shared" si="148"/>
        <v>0</v>
      </c>
      <c r="L187" s="7">
        <f t="shared" si="149"/>
        <v>0</v>
      </c>
      <c r="M187" s="7">
        <f t="shared" si="150"/>
        <v>0</v>
      </c>
      <c r="N187" s="7">
        <f t="shared" si="151"/>
        <v>0</v>
      </c>
      <c r="O187" s="7">
        <f t="shared" si="152"/>
        <v>0</v>
      </c>
      <c r="P187" s="7">
        <f t="shared" si="153"/>
        <v>0</v>
      </c>
      <c r="Q187" s="7">
        <f t="shared" si="154"/>
        <v>0</v>
      </c>
      <c r="R187" s="7">
        <f t="shared" si="155"/>
        <v>0</v>
      </c>
      <c r="S187" s="7">
        <f t="shared" si="156"/>
        <v>0</v>
      </c>
      <c r="T187" s="7">
        <f t="shared" si="157"/>
        <v>0</v>
      </c>
      <c r="U187" s="7">
        <f t="shared" si="158"/>
        <v>0</v>
      </c>
      <c r="V187" s="7">
        <f t="shared" si="159"/>
        <v>0</v>
      </c>
      <c r="W187" s="91">
        <f t="shared" si="160"/>
        <v>0</v>
      </c>
      <c r="X187" s="91">
        <f t="shared" si="161"/>
        <v>0</v>
      </c>
      <c r="Y187" s="91">
        <f t="shared" si="162"/>
        <v>0</v>
      </c>
      <c r="Z187" s="91">
        <f t="shared" si="163"/>
        <v>0</v>
      </c>
      <c r="AA187" s="102">
        <f t="shared" si="135"/>
        <v>0</v>
      </c>
      <c r="AB187" s="102">
        <f t="shared" si="136"/>
        <v>0</v>
      </c>
      <c r="AC187" s="102">
        <f t="shared" si="137"/>
        <v>0</v>
      </c>
      <c r="AD187" s="106">
        <f t="shared" si="138"/>
        <v>0</v>
      </c>
      <c r="AE187" s="106">
        <f t="shared" si="139"/>
        <v>0</v>
      </c>
      <c r="AF187" s="106">
        <f t="shared" si="140"/>
        <v>0</v>
      </c>
      <c r="AG187" s="106">
        <f t="shared" si="141"/>
        <v>0</v>
      </c>
      <c r="AH187" s="6">
        <f t="shared" si="142"/>
        <v>0</v>
      </c>
      <c r="AI187" s="1">
        <f t="shared" si="143"/>
        <v>0</v>
      </c>
    </row>
    <row r="188" spans="1:35">
      <c r="A188" s="26">
        <v>4.8900000000000002E-3</v>
      </c>
      <c r="B188" s="5">
        <f t="shared" si="144"/>
        <v>4.8900000000000002E-3</v>
      </c>
      <c r="C188" s="94"/>
      <c r="D188" s="94"/>
      <c r="E188" s="94" t="s">
        <v>111</v>
      </c>
      <c r="F188" s="25">
        <f t="shared" si="133"/>
        <v>0</v>
      </c>
      <c r="G188" s="25">
        <f t="shared" si="134"/>
        <v>0</v>
      </c>
      <c r="H188" s="7">
        <f t="shared" si="145"/>
        <v>0</v>
      </c>
      <c r="I188" s="7">
        <f t="shared" si="146"/>
        <v>0</v>
      </c>
      <c r="J188" s="7">
        <f t="shared" si="147"/>
        <v>0</v>
      </c>
      <c r="K188" s="7">
        <f t="shared" si="148"/>
        <v>0</v>
      </c>
      <c r="L188" s="7">
        <f t="shared" si="149"/>
        <v>0</v>
      </c>
      <c r="M188" s="7">
        <f t="shared" si="150"/>
        <v>0</v>
      </c>
      <c r="N188" s="7">
        <f t="shared" si="151"/>
        <v>0</v>
      </c>
      <c r="O188" s="7">
        <f t="shared" si="152"/>
        <v>0</v>
      </c>
      <c r="P188" s="7">
        <f t="shared" si="153"/>
        <v>0</v>
      </c>
      <c r="Q188" s="7">
        <f t="shared" si="154"/>
        <v>0</v>
      </c>
      <c r="R188" s="7">
        <f t="shared" si="155"/>
        <v>0</v>
      </c>
      <c r="S188" s="7">
        <f t="shared" si="156"/>
        <v>0</v>
      </c>
      <c r="T188" s="7">
        <f t="shared" si="157"/>
        <v>0</v>
      </c>
      <c r="U188" s="7">
        <f t="shared" si="158"/>
        <v>0</v>
      </c>
      <c r="V188" s="7">
        <f t="shared" si="159"/>
        <v>0</v>
      </c>
      <c r="W188" s="91">
        <f t="shared" si="160"/>
        <v>0</v>
      </c>
      <c r="X188" s="91">
        <f t="shared" si="161"/>
        <v>0</v>
      </c>
      <c r="Y188" s="91">
        <f t="shared" si="162"/>
        <v>0</v>
      </c>
      <c r="Z188" s="91">
        <f t="shared" si="163"/>
        <v>0</v>
      </c>
      <c r="AA188" s="102">
        <f t="shared" si="135"/>
        <v>0</v>
      </c>
      <c r="AB188" s="102">
        <f t="shared" si="136"/>
        <v>0</v>
      </c>
      <c r="AC188" s="102">
        <f t="shared" si="137"/>
        <v>0</v>
      </c>
      <c r="AD188" s="106">
        <f t="shared" si="138"/>
        <v>0</v>
      </c>
      <c r="AE188" s="106">
        <f t="shared" si="139"/>
        <v>0</v>
      </c>
      <c r="AF188" s="106">
        <f t="shared" si="140"/>
        <v>0</v>
      </c>
      <c r="AG188" s="106">
        <f t="shared" si="141"/>
        <v>0</v>
      </c>
      <c r="AH188" s="6">
        <f t="shared" si="142"/>
        <v>0</v>
      </c>
      <c r="AI188" s="1">
        <f t="shared" si="143"/>
        <v>0</v>
      </c>
    </row>
    <row r="189" spans="1:35">
      <c r="A189" s="26">
        <v>4.8999999999999998E-3</v>
      </c>
      <c r="B189" s="5">
        <f t="shared" si="144"/>
        <v>4.8999999999999998E-3</v>
      </c>
      <c r="C189" s="94"/>
      <c r="D189" s="94"/>
      <c r="E189" s="94" t="s">
        <v>111</v>
      </c>
      <c r="F189" s="25">
        <f t="shared" si="133"/>
        <v>0</v>
      </c>
      <c r="G189" s="25">
        <f t="shared" si="134"/>
        <v>0</v>
      </c>
      <c r="H189" s="7">
        <f t="shared" si="145"/>
        <v>0</v>
      </c>
      <c r="I189" s="7">
        <f t="shared" si="146"/>
        <v>0</v>
      </c>
      <c r="J189" s="7">
        <f t="shared" si="147"/>
        <v>0</v>
      </c>
      <c r="K189" s="7">
        <f t="shared" si="148"/>
        <v>0</v>
      </c>
      <c r="L189" s="7">
        <f t="shared" si="149"/>
        <v>0</v>
      </c>
      <c r="M189" s="7">
        <f t="shared" si="150"/>
        <v>0</v>
      </c>
      <c r="N189" s="7">
        <f t="shared" si="151"/>
        <v>0</v>
      </c>
      <c r="O189" s="7">
        <f t="shared" si="152"/>
        <v>0</v>
      </c>
      <c r="P189" s="7">
        <f t="shared" si="153"/>
        <v>0</v>
      </c>
      <c r="Q189" s="7">
        <f t="shared" si="154"/>
        <v>0</v>
      </c>
      <c r="R189" s="7">
        <f t="shared" si="155"/>
        <v>0</v>
      </c>
      <c r="S189" s="7">
        <f t="shared" si="156"/>
        <v>0</v>
      </c>
      <c r="T189" s="7">
        <f t="shared" si="157"/>
        <v>0</v>
      </c>
      <c r="U189" s="7">
        <f t="shared" si="158"/>
        <v>0</v>
      </c>
      <c r="V189" s="7">
        <f t="shared" si="159"/>
        <v>0</v>
      </c>
      <c r="W189" s="91">
        <f t="shared" si="160"/>
        <v>0</v>
      </c>
      <c r="X189" s="91">
        <f t="shared" si="161"/>
        <v>0</v>
      </c>
      <c r="Y189" s="91">
        <f t="shared" si="162"/>
        <v>0</v>
      </c>
      <c r="Z189" s="91">
        <f t="shared" si="163"/>
        <v>0</v>
      </c>
      <c r="AA189" s="102">
        <f t="shared" si="135"/>
        <v>0</v>
      </c>
      <c r="AB189" s="102">
        <f t="shared" si="136"/>
        <v>0</v>
      </c>
      <c r="AC189" s="102">
        <f t="shared" si="137"/>
        <v>0</v>
      </c>
      <c r="AD189" s="106">
        <f t="shared" si="138"/>
        <v>0</v>
      </c>
      <c r="AE189" s="106">
        <f t="shared" si="139"/>
        <v>0</v>
      </c>
      <c r="AF189" s="106">
        <f t="shared" si="140"/>
        <v>0</v>
      </c>
      <c r="AG189" s="106">
        <f t="shared" si="141"/>
        <v>0</v>
      </c>
      <c r="AH189" s="6">
        <f t="shared" si="142"/>
        <v>0</v>
      </c>
      <c r="AI189" s="1">
        <f t="shared" si="143"/>
        <v>0</v>
      </c>
    </row>
    <row r="190" spans="1:35">
      <c r="A190" s="26">
        <v>4.9100000000000003E-3</v>
      </c>
      <c r="B190" s="5">
        <f t="shared" si="144"/>
        <v>4.9100000000000003E-3</v>
      </c>
      <c r="C190" s="94"/>
      <c r="D190" s="94"/>
      <c r="E190" s="94" t="s">
        <v>111</v>
      </c>
      <c r="F190" s="25">
        <f t="shared" si="133"/>
        <v>0</v>
      </c>
      <c r="G190" s="25">
        <f t="shared" si="134"/>
        <v>0</v>
      </c>
      <c r="H190" s="7">
        <f t="shared" si="145"/>
        <v>0</v>
      </c>
      <c r="I190" s="7">
        <f t="shared" si="146"/>
        <v>0</v>
      </c>
      <c r="J190" s="7">
        <f t="shared" si="147"/>
        <v>0</v>
      </c>
      <c r="K190" s="7">
        <f t="shared" si="148"/>
        <v>0</v>
      </c>
      <c r="L190" s="7">
        <f t="shared" si="149"/>
        <v>0</v>
      </c>
      <c r="M190" s="7">
        <f t="shared" si="150"/>
        <v>0</v>
      </c>
      <c r="N190" s="7">
        <f t="shared" si="151"/>
        <v>0</v>
      </c>
      <c r="O190" s="7">
        <f t="shared" si="152"/>
        <v>0</v>
      </c>
      <c r="P190" s="7">
        <f t="shared" si="153"/>
        <v>0</v>
      </c>
      <c r="Q190" s="7">
        <f t="shared" si="154"/>
        <v>0</v>
      </c>
      <c r="R190" s="7">
        <f t="shared" si="155"/>
        <v>0</v>
      </c>
      <c r="S190" s="7">
        <f t="shared" si="156"/>
        <v>0</v>
      </c>
      <c r="T190" s="7">
        <f t="shared" si="157"/>
        <v>0</v>
      </c>
      <c r="U190" s="7">
        <f t="shared" si="158"/>
        <v>0</v>
      </c>
      <c r="V190" s="7">
        <f t="shared" si="159"/>
        <v>0</v>
      </c>
      <c r="W190" s="91">
        <f t="shared" si="160"/>
        <v>0</v>
      </c>
      <c r="X190" s="91">
        <f t="shared" si="161"/>
        <v>0</v>
      </c>
      <c r="Y190" s="91">
        <f t="shared" si="162"/>
        <v>0</v>
      </c>
      <c r="Z190" s="91">
        <f t="shared" si="163"/>
        <v>0</v>
      </c>
      <c r="AA190" s="102">
        <f t="shared" si="135"/>
        <v>0</v>
      </c>
      <c r="AB190" s="102">
        <f t="shared" si="136"/>
        <v>0</v>
      </c>
      <c r="AC190" s="102">
        <f t="shared" si="137"/>
        <v>0</v>
      </c>
      <c r="AD190" s="106">
        <f t="shared" si="138"/>
        <v>0</v>
      </c>
      <c r="AE190" s="106">
        <f t="shared" si="139"/>
        <v>0</v>
      </c>
      <c r="AF190" s="106">
        <f t="shared" si="140"/>
        <v>0</v>
      </c>
      <c r="AG190" s="106">
        <f t="shared" si="141"/>
        <v>0</v>
      </c>
      <c r="AH190" s="6">
        <f t="shared" si="142"/>
        <v>0</v>
      </c>
      <c r="AI190" s="1">
        <f t="shared" si="143"/>
        <v>0</v>
      </c>
    </row>
    <row r="191" spans="1:35">
      <c r="A191" s="26">
        <v>4.9199999999999999E-3</v>
      </c>
      <c r="B191" s="5">
        <f t="shared" si="144"/>
        <v>4.9199999999999999E-3</v>
      </c>
      <c r="C191" s="94"/>
      <c r="D191" s="94"/>
      <c r="E191" s="94" t="s">
        <v>111</v>
      </c>
      <c r="F191" s="25">
        <f t="shared" si="133"/>
        <v>0</v>
      </c>
      <c r="G191" s="25">
        <f t="shared" si="134"/>
        <v>0</v>
      </c>
      <c r="H191" s="7">
        <f t="shared" si="145"/>
        <v>0</v>
      </c>
      <c r="I191" s="7">
        <f t="shared" si="146"/>
        <v>0</v>
      </c>
      <c r="J191" s="7">
        <f t="shared" si="147"/>
        <v>0</v>
      </c>
      <c r="K191" s="7">
        <f t="shared" si="148"/>
        <v>0</v>
      </c>
      <c r="L191" s="7">
        <f t="shared" si="149"/>
        <v>0</v>
      </c>
      <c r="M191" s="7">
        <f t="shared" si="150"/>
        <v>0</v>
      </c>
      <c r="N191" s="7">
        <f t="shared" si="151"/>
        <v>0</v>
      </c>
      <c r="O191" s="7">
        <f t="shared" si="152"/>
        <v>0</v>
      </c>
      <c r="P191" s="7">
        <f t="shared" si="153"/>
        <v>0</v>
      </c>
      <c r="Q191" s="7">
        <f t="shared" si="154"/>
        <v>0</v>
      </c>
      <c r="R191" s="7">
        <f t="shared" si="155"/>
        <v>0</v>
      </c>
      <c r="S191" s="7">
        <f t="shared" si="156"/>
        <v>0</v>
      </c>
      <c r="T191" s="7">
        <f t="shared" si="157"/>
        <v>0</v>
      </c>
      <c r="U191" s="7">
        <f t="shared" si="158"/>
        <v>0</v>
      </c>
      <c r="V191" s="7">
        <f t="shared" si="159"/>
        <v>0</v>
      </c>
      <c r="W191" s="91">
        <f t="shared" si="160"/>
        <v>0</v>
      </c>
      <c r="X191" s="91">
        <f t="shared" si="161"/>
        <v>0</v>
      </c>
      <c r="Y191" s="91">
        <f t="shared" si="162"/>
        <v>0</v>
      </c>
      <c r="Z191" s="91">
        <f t="shared" si="163"/>
        <v>0</v>
      </c>
      <c r="AA191" s="102">
        <f t="shared" si="135"/>
        <v>0</v>
      </c>
      <c r="AB191" s="102">
        <f t="shared" si="136"/>
        <v>0</v>
      </c>
      <c r="AC191" s="102">
        <f t="shared" si="137"/>
        <v>0</v>
      </c>
      <c r="AD191" s="106">
        <f t="shared" si="138"/>
        <v>0</v>
      </c>
      <c r="AE191" s="106">
        <f t="shared" si="139"/>
        <v>0</v>
      </c>
      <c r="AF191" s="106">
        <f t="shared" si="140"/>
        <v>0</v>
      </c>
      <c r="AG191" s="106">
        <f t="shared" si="141"/>
        <v>0</v>
      </c>
      <c r="AH191" s="6">
        <f t="shared" si="142"/>
        <v>0</v>
      </c>
      <c r="AI191" s="1">
        <f t="shared" si="143"/>
        <v>0</v>
      </c>
    </row>
    <row r="192" spans="1:35">
      <c r="A192" s="26">
        <v>4.9300000000000004E-3</v>
      </c>
      <c r="B192" s="5">
        <f t="shared" si="144"/>
        <v>4.9300000000000004E-3</v>
      </c>
      <c r="C192" s="94"/>
      <c r="D192" s="94"/>
      <c r="E192" s="94" t="s">
        <v>111</v>
      </c>
      <c r="F192" s="25">
        <f t="shared" si="133"/>
        <v>0</v>
      </c>
      <c r="G192" s="25">
        <f t="shared" si="134"/>
        <v>0</v>
      </c>
      <c r="H192" s="7">
        <f t="shared" si="145"/>
        <v>0</v>
      </c>
      <c r="I192" s="7">
        <f t="shared" si="146"/>
        <v>0</v>
      </c>
      <c r="J192" s="7">
        <f t="shared" si="147"/>
        <v>0</v>
      </c>
      <c r="K192" s="7">
        <f t="shared" si="148"/>
        <v>0</v>
      </c>
      <c r="L192" s="7">
        <f t="shared" si="149"/>
        <v>0</v>
      </c>
      <c r="M192" s="7">
        <f t="shared" si="150"/>
        <v>0</v>
      </c>
      <c r="N192" s="7">
        <f t="shared" si="151"/>
        <v>0</v>
      </c>
      <c r="O192" s="7">
        <f t="shared" si="152"/>
        <v>0</v>
      </c>
      <c r="P192" s="7">
        <f t="shared" si="153"/>
        <v>0</v>
      </c>
      <c r="Q192" s="7">
        <f t="shared" si="154"/>
        <v>0</v>
      </c>
      <c r="R192" s="7">
        <f t="shared" si="155"/>
        <v>0</v>
      </c>
      <c r="S192" s="7">
        <f t="shared" si="156"/>
        <v>0</v>
      </c>
      <c r="T192" s="7">
        <f t="shared" si="157"/>
        <v>0</v>
      </c>
      <c r="U192" s="7">
        <f t="shared" si="158"/>
        <v>0</v>
      </c>
      <c r="V192" s="7">
        <f t="shared" si="159"/>
        <v>0</v>
      </c>
      <c r="W192" s="91">
        <f t="shared" si="160"/>
        <v>0</v>
      </c>
      <c r="X192" s="91">
        <f t="shared" si="161"/>
        <v>0</v>
      </c>
      <c r="Y192" s="91">
        <f t="shared" si="162"/>
        <v>0</v>
      </c>
      <c r="Z192" s="91">
        <f t="shared" si="163"/>
        <v>0</v>
      </c>
      <c r="AA192" s="102">
        <f t="shared" si="135"/>
        <v>0</v>
      </c>
      <c r="AB192" s="102">
        <f t="shared" si="136"/>
        <v>0</v>
      </c>
      <c r="AC192" s="102">
        <f t="shared" si="137"/>
        <v>0</v>
      </c>
      <c r="AD192" s="106">
        <f t="shared" si="138"/>
        <v>0</v>
      </c>
      <c r="AE192" s="106">
        <f t="shared" si="139"/>
        <v>0</v>
      </c>
      <c r="AF192" s="106">
        <f t="shared" si="140"/>
        <v>0</v>
      </c>
      <c r="AG192" s="106">
        <f t="shared" si="141"/>
        <v>0</v>
      </c>
      <c r="AH192" s="6">
        <f t="shared" si="142"/>
        <v>0</v>
      </c>
      <c r="AI192" s="1">
        <f t="shared" si="143"/>
        <v>0</v>
      </c>
    </row>
    <row r="193" spans="1:35">
      <c r="A193" s="26">
        <v>4.9399999999999999E-3</v>
      </c>
      <c r="B193" s="5">
        <f t="shared" si="144"/>
        <v>4.9399999999999999E-3</v>
      </c>
      <c r="C193" s="94"/>
      <c r="D193" s="94"/>
      <c r="E193" s="94" t="s">
        <v>111</v>
      </c>
      <c r="F193" s="25">
        <f t="shared" si="133"/>
        <v>0</v>
      </c>
      <c r="G193" s="25">
        <f t="shared" si="134"/>
        <v>0</v>
      </c>
      <c r="H193" s="7">
        <f t="shared" si="145"/>
        <v>0</v>
      </c>
      <c r="I193" s="7">
        <f t="shared" si="146"/>
        <v>0</v>
      </c>
      <c r="J193" s="7">
        <f t="shared" si="147"/>
        <v>0</v>
      </c>
      <c r="K193" s="7">
        <f t="shared" si="148"/>
        <v>0</v>
      </c>
      <c r="L193" s="7">
        <f t="shared" si="149"/>
        <v>0</v>
      </c>
      <c r="M193" s="7">
        <f t="shared" si="150"/>
        <v>0</v>
      </c>
      <c r="N193" s="7">
        <f t="shared" si="151"/>
        <v>0</v>
      </c>
      <c r="O193" s="7">
        <f t="shared" si="152"/>
        <v>0</v>
      </c>
      <c r="P193" s="7">
        <f t="shared" si="153"/>
        <v>0</v>
      </c>
      <c r="Q193" s="7">
        <f t="shared" si="154"/>
        <v>0</v>
      </c>
      <c r="R193" s="7">
        <f t="shared" si="155"/>
        <v>0</v>
      </c>
      <c r="S193" s="7">
        <f t="shared" si="156"/>
        <v>0</v>
      </c>
      <c r="T193" s="7">
        <f t="shared" si="157"/>
        <v>0</v>
      </c>
      <c r="U193" s="7">
        <f t="shared" si="158"/>
        <v>0</v>
      </c>
      <c r="V193" s="7">
        <f t="shared" si="159"/>
        <v>0</v>
      </c>
      <c r="W193" s="91">
        <f t="shared" si="160"/>
        <v>0</v>
      </c>
      <c r="X193" s="91">
        <f t="shared" si="161"/>
        <v>0</v>
      </c>
      <c r="Y193" s="91">
        <f t="shared" si="162"/>
        <v>0</v>
      </c>
      <c r="Z193" s="91">
        <f t="shared" si="163"/>
        <v>0</v>
      </c>
      <c r="AA193" s="102">
        <f t="shared" si="135"/>
        <v>0</v>
      </c>
      <c r="AB193" s="102">
        <f t="shared" si="136"/>
        <v>0</v>
      </c>
      <c r="AC193" s="102">
        <f t="shared" si="137"/>
        <v>0</v>
      </c>
      <c r="AD193" s="106">
        <f t="shared" si="138"/>
        <v>0</v>
      </c>
      <c r="AE193" s="106">
        <f t="shared" si="139"/>
        <v>0</v>
      </c>
      <c r="AF193" s="106">
        <f t="shared" si="140"/>
        <v>0</v>
      </c>
      <c r="AG193" s="106">
        <f t="shared" si="141"/>
        <v>0</v>
      </c>
      <c r="AH193" s="6">
        <f t="shared" si="142"/>
        <v>0</v>
      </c>
      <c r="AI193" s="1">
        <f t="shared" si="143"/>
        <v>0</v>
      </c>
    </row>
    <row r="194" spans="1:35">
      <c r="A194" s="26">
        <v>4.9500000000000004E-3</v>
      </c>
      <c r="B194" s="5">
        <f t="shared" si="144"/>
        <v>4.9500000000000004E-3</v>
      </c>
      <c r="C194" s="94"/>
      <c r="D194" s="94"/>
      <c r="E194" s="94" t="s">
        <v>111</v>
      </c>
      <c r="F194" s="25">
        <f t="shared" si="133"/>
        <v>0</v>
      </c>
      <c r="G194" s="25">
        <f t="shared" si="134"/>
        <v>0</v>
      </c>
      <c r="H194" s="7">
        <f t="shared" si="145"/>
        <v>0</v>
      </c>
      <c r="I194" s="7">
        <f t="shared" si="146"/>
        <v>0</v>
      </c>
      <c r="J194" s="7">
        <f t="shared" si="147"/>
        <v>0</v>
      </c>
      <c r="K194" s="7">
        <f t="shared" si="148"/>
        <v>0</v>
      </c>
      <c r="L194" s="7">
        <f t="shared" si="149"/>
        <v>0</v>
      </c>
      <c r="M194" s="7">
        <f t="shared" si="150"/>
        <v>0</v>
      </c>
      <c r="N194" s="7">
        <f t="shared" si="151"/>
        <v>0</v>
      </c>
      <c r="O194" s="7">
        <f t="shared" si="152"/>
        <v>0</v>
      </c>
      <c r="P194" s="7">
        <f t="shared" si="153"/>
        <v>0</v>
      </c>
      <c r="Q194" s="7">
        <f t="shared" si="154"/>
        <v>0</v>
      </c>
      <c r="R194" s="7">
        <f t="shared" si="155"/>
        <v>0</v>
      </c>
      <c r="S194" s="7">
        <f t="shared" si="156"/>
        <v>0</v>
      </c>
      <c r="T194" s="7">
        <f t="shared" si="157"/>
        <v>0</v>
      </c>
      <c r="U194" s="7">
        <f t="shared" si="158"/>
        <v>0</v>
      </c>
      <c r="V194" s="7">
        <f t="shared" si="159"/>
        <v>0</v>
      </c>
      <c r="W194" s="91">
        <f t="shared" si="160"/>
        <v>0</v>
      </c>
      <c r="X194" s="91">
        <f t="shared" si="161"/>
        <v>0</v>
      </c>
      <c r="Y194" s="91">
        <f t="shared" si="162"/>
        <v>0</v>
      </c>
      <c r="Z194" s="91">
        <f t="shared" si="163"/>
        <v>0</v>
      </c>
      <c r="AA194" s="102">
        <f t="shared" si="135"/>
        <v>0</v>
      </c>
      <c r="AB194" s="102">
        <f t="shared" si="136"/>
        <v>0</v>
      </c>
      <c r="AC194" s="102">
        <f t="shared" si="137"/>
        <v>0</v>
      </c>
      <c r="AD194" s="106">
        <f t="shared" si="138"/>
        <v>0</v>
      </c>
      <c r="AE194" s="106">
        <f t="shared" si="139"/>
        <v>0</v>
      </c>
      <c r="AF194" s="106">
        <f t="shared" si="140"/>
        <v>0</v>
      </c>
      <c r="AG194" s="106">
        <f t="shared" si="141"/>
        <v>0</v>
      </c>
      <c r="AH194" s="6">
        <f t="shared" si="142"/>
        <v>0</v>
      </c>
      <c r="AI194" s="1">
        <f t="shared" si="143"/>
        <v>0</v>
      </c>
    </row>
    <row r="195" spans="1:35">
      <c r="A195" s="26">
        <v>4.96E-3</v>
      </c>
      <c r="B195" s="5">
        <f t="shared" si="144"/>
        <v>4.96E-3</v>
      </c>
      <c r="C195" s="94"/>
      <c r="D195" s="94"/>
      <c r="E195" s="94" t="s">
        <v>111</v>
      </c>
      <c r="F195" s="25">
        <f t="shared" si="133"/>
        <v>0</v>
      </c>
      <c r="G195" s="25">
        <f t="shared" si="134"/>
        <v>0</v>
      </c>
      <c r="H195" s="7">
        <f t="shared" si="145"/>
        <v>0</v>
      </c>
      <c r="I195" s="7">
        <f t="shared" si="146"/>
        <v>0</v>
      </c>
      <c r="J195" s="7">
        <f t="shared" si="147"/>
        <v>0</v>
      </c>
      <c r="K195" s="7">
        <f t="shared" si="148"/>
        <v>0</v>
      </c>
      <c r="L195" s="7">
        <f t="shared" si="149"/>
        <v>0</v>
      </c>
      <c r="M195" s="7">
        <f t="shared" si="150"/>
        <v>0</v>
      </c>
      <c r="N195" s="7">
        <f t="shared" si="151"/>
        <v>0</v>
      </c>
      <c r="O195" s="7">
        <f t="shared" si="152"/>
        <v>0</v>
      </c>
      <c r="P195" s="7">
        <f t="shared" si="153"/>
        <v>0</v>
      </c>
      <c r="Q195" s="7">
        <f t="shared" si="154"/>
        <v>0</v>
      </c>
      <c r="R195" s="7">
        <f t="shared" si="155"/>
        <v>0</v>
      </c>
      <c r="S195" s="7">
        <f t="shared" si="156"/>
        <v>0</v>
      </c>
      <c r="T195" s="7">
        <f t="shared" si="157"/>
        <v>0</v>
      </c>
      <c r="U195" s="7">
        <f t="shared" si="158"/>
        <v>0</v>
      </c>
      <c r="V195" s="7">
        <f t="shared" si="159"/>
        <v>0</v>
      </c>
      <c r="W195" s="91">
        <f t="shared" si="160"/>
        <v>0</v>
      </c>
      <c r="X195" s="91">
        <f t="shared" si="161"/>
        <v>0</v>
      </c>
      <c r="Y195" s="91">
        <f t="shared" si="162"/>
        <v>0</v>
      </c>
      <c r="Z195" s="91">
        <f t="shared" si="163"/>
        <v>0</v>
      </c>
      <c r="AA195" s="102">
        <f t="shared" si="135"/>
        <v>0</v>
      </c>
      <c r="AB195" s="102">
        <f t="shared" si="136"/>
        <v>0</v>
      </c>
      <c r="AC195" s="102">
        <f t="shared" si="137"/>
        <v>0</v>
      </c>
      <c r="AD195" s="106">
        <f t="shared" si="138"/>
        <v>0</v>
      </c>
      <c r="AE195" s="106">
        <f t="shared" si="139"/>
        <v>0</v>
      </c>
      <c r="AF195" s="106">
        <f t="shared" si="140"/>
        <v>0</v>
      </c>
      <c r="AG195" s="106">
        <f t="shared" si="141"/>
        <v>0</v>
      </c>
      <c r="AH195" s="6">
        <f t="shared" si="142"/>
        <v>0</v>
      </c>
      <c r="AI195" s="1">
        <f t="shared" si="143"/>
        <v>0</v>
      </c>
    </row>
    <row r="196" spans="1:35">
      <c r="A196" s="26">
        <v>4.9699999999999996E-3</v>
      </c>
      <c r="B196" s="5">
        <f t="shared" si="144"/>
        <v>4.9699999999999996E-3</v>
      </c>
      <c r="C196" s="94"/>
      <c r="D196" s="94"/>
      <c r="E196" s="94" t="s">
        <v>111</v>
      </c>
      <c r="F196" s="25">
        <f t="shared" si="133"/>
        <v>0</v>
      </c>
      <c r="G196" s="25">
        <f t="shared" si="134"/>
        <v>0</v>
      </c>
      <c r="H196" s="7">
        <f t="shared" si="145"/>
        <v>0</v>
      </c>
      <c r="I196" s="7">
        <f t="shared" si="146"/>
        <v>0</v>
      </c>
      <c r="J196" s="7">
        <f t="shared" si="147"/>
        <v>0</v>
      </c>
      <c r="K196" s="7">
        <f t="shared" si="148"/>
        <v>0</v>
      </c>
      <c r="L196" s="7">
        <f t="shared" si="149"/>
        <v>0</v>
      </c>
      <c r="M196" s="7">
        <f t="shared" si="150"/>
        <v>0</v>
      </c>
      <c r="N196" s="7">
        <f t="shared" si="151"/>
        <v>0</v>
      </c>
      <c r="O196" s="7">
        <f t="shared" si="152"/>
        <v>0</v>
      </c>
      <c r="P196" s="7">
        <f t="shared" si="153"/>
        <v>0</v>
      </c>
      <c r="Q196" s="7">
        <f t="shared" si="154"/>
        <v>0</v>
      </c>
      <c r="R196" s="7">
        <f t="shared" si="155"/>
        <v>0</v>
      </c>
      <c r="S196" s="7">
        <f t="shared" si="156"/>
        <v>0</v>
      </c>
      <c r="T196" s="7">
        <f t="shared" si="157"/>
        <v>0</v>
      </c>
      <c r="U196" s="7">
        <f t="shared" si="158"/>
        <v>0</v>
      </c>
      <c r="V196" s="7">
        <f t="shared" si="159"/>
        <v>0</v>
      </c>
      <c r="W196" s="91">
        <f t="shared" si="160"/>
        <v>0</v>
      </c>
      <c r="X196" s="91">
        <f t="shared" si="161"/>
        <v>0</v>
      </c>
      <c r="Y196" s="91">
        <f t="shared" si="162"/>
        <v>0</v>
      </c>
      <c r="Z196" s="91">
        <f t="shared" si="163"/>
        <v>0</v>
      </c>
      <c r="AA196" s="102">
        <f t="shared" si="135"/>
        <v>0</v>
      </c>
      <c r="AB196" s="102">
        <f t="shared" si="136"/>
        <v>0</v>
      </c>
      <c r="AC196" s="102">
        <f t="shared" si="137"/>
        <v>0</v>
      </c>
      <c r="AD196" s="106">
        <f t="shared" si="138"/>
        <v>0</v>
      </c>
      <c r="AE196" s="106">
        <f t="shared" si="139"/>
        <v>0</v>
      </c>
      <c r="AF196" s="106">
        <f t="shared" si="140"/>
        <v>0</v>
      </c>
      <c r="AG196" s="106">
        <f t="shared" si="141"/>
        <v>0</v>
      </c>
      <c r="AH196" s="6">
        <f t="shared" si="142"/>
        <v>0</v>
      </c>
      <c r="AI196" s="1">
        <f t="shared" si="143"/>
        <v>0</v>
      </c>
    </row>
    <row r="197" spans="1:35">
      <c r="A197" s="26">
        <v>4.9800000000000001E-3</v>
      </c>
      <c r="B197" s="5">
        <f t="shared" si="144"/>
        <v>4.9800000000000001E-3</v>
      </c>
      <c r="C197" s="94"/>
      <c r="D197" s="94"/>
      <c r="E197" s="94" t="s">
        <v>111</v>
      </c>
      <c r="F197" s="25">
        <f t="shared" si="133"/>
        <v>0</v>
      </c>
      <c r="G197" s="25">
        <f t="shared" si="134"/>
        <v>0</v>
      </c>
      <c r="H197" s="7">
        <f t="shared" si="145"/>
        <v>0</v>
      </c>
      <c r="I197" s="7">
        <f t="shared" si="146"/>
        <v>0</v>
      </c>
      <c r="J197" s="7">
        <f t="shared" si="147"/>
        <v>0</v>
      </c>
      <c r="K197" s="7">
        <f t="shared" si="148"/>
        <v>0</v>
      </c>
      <c r="L197" s="7">
        <f t="shared" si="149"/>
        <v>0</v>
      </c>
      <c r="M197" s="7">
        <f t="shared" si="150"/>
        <v>0</v>
      </c>
      <c r="N197" s="7">
        <f t="shared" si="151"/>
        <v>0</v>
      </c>
      <c r="O197" s="7">
        <f t="shared" si="152"/>
        <v>0</v>
      </c>
      <c r="P197" s="7">
        <f t="shared" si="153"/>
        <v>0</v>
      </c>
      <c r="Q197" s="7">
        <f t="shared" si="154"/>
        <v>0</v>
      </c>
      <c r="R197" s="7">
        <f t="shared" si="155"/>
        <v>0</v>
      </c>
      <c r="S197" s="7">
        <f t="shared" si="156"/>
        <v>0</v>
      </c>
      <c r="T197" s="7">
        <f t="shared" si="157"/>
        <v>0</v>
      </c>
      <c r="U197" s="7">
        <f t="shared" si="158"/>
        <v>0</v>
      </c>
      <c r="V197" s="7">
        <f t="shared" si="159"/>
        <v>0</v>
      </c>
      <c r="W197" s="91">
        <f t="shared" si="160"/>
        <v>0</v>
      </c>
      <c r="X197" s="91">
        <f t="shared" si="161"/>
        <v>0</v>
      </c>
      <c r="Y197" s="91">
        <f t="shared" si="162"/>
        <v>0</v>
      </c>
      <c r="Z197" s="91">
        <f t="shared" si="163"/>
        <v>0</v>
      </c>
      <c r="AA197" s="102">
        <f t="shared" si="135"/>
        <v>0</v>
      </c>
      <c r="AB197" s="102">
        <f t="shared" si="136"/>
        <v>0</v>
      </c>
      <c r="AC197" s="102">
        <f t="shared" si="137"/>
        <v>0</v>
      </c>
      <c r="AD197" s="106">
        <f t="shared" si="138"/>
        <v>0</v>
      </c>
      <c r="AE197" s="106">
        <f t="shared" si="139"/>
        <v>0</v>
      </c>
      <c r="AF197" s="106">
        <f t="shared" si="140"/>
        <v>0</v>
      </c>
      <c r="AG197" s="106">
        <f t="shared" si="141"/>
        <v>0</v>
      </c>
      <c r="AH197" s="6">
        <f t="shared" si="142"/>
        <v>0</v>
      </c>
      <c r="AI197" s="1">
        <f t="shared" si="143"/>
        <v>0</v>
      </c>
    </row>
    <row r="198" spans="1:35">
      <c r="A198" s="26">
        <v>4.9899999999999996E-3</v>
      </c>
      <c r="B198" s="5">
        <f t="shared" si="144"/>
        <v>4.9899999999999996E-3</v>
      </c>
      <c r="C198" s="94"/>
      <c r="D198" s="94"/>
      <c r="E198" s="94" t="s">
        <v>111</v>
      </c>
      <c r="F198" s="25">
        <f t="shared" si="133"/>
        <v>0</v>
      </c>
      <c r="G198" s="25">
        <f t="shared" si="134"/>
        <v>0</v>
      </c>
      <c r="H198" s="7">
        <f t="shared" si="145"/>
        <v>0</v>
      </c>
      <c r="I198" s="7">
        <f t="shared" si="146"/>
        <v>0</v>
      </c>
      <c r="J198" s="7">
        <f t="shared" si="147"/>
        <v>0</v>
      </c>
      <c r="K198" s="7">
        <f t="shared" si="148"/>
        <v>0</v>
      </c>
      <c r="L198" s="7">
        <f t="shared" si="149"/>
        <v>0</v>
      </c>
      <c r="M198" s="7">
        <f t="shared" si="150"/>
        <v>0</v>
      </c>
      <c r="N198" s="7">
        <f t="shared" si="151"/>
        <v>0</v>
      </c>
      <c r="O198" s="7">
        <f t="shared" si="152"/>
        <v>0</v>
      </c>
      <c r="P198" s="7">
        <f t="shared" si="153"/>
        <v>0</v>
      </c>
      <c r="Q198" s="7">
        <f t="shared" si="154"/>
        <v>0</v>
      </c>
      <c r="R198" s="7">
        <f t="shared" si="155"/>
        <v>0</v>
      </c>
      <c r="S198" s="7">
        <f t="shared" si="156"/>
        <v>0</v>
      </c>
      <c r="T198" s="7">
        <f t="shared" si="157"/>
        <v>0</v>
      </c>
      <c r="U198" s="7">
        <f t="shared" si="158"/>
        <v>0</v>
      </c>
      <c r="V198" s="7">
        <f t="shared" si="159"/>
        <v>0</v>
      </c>
      <c r="W198" s="91">
        <f t="shared" si="160"/>
        <v>0</v>
      </c>
      <c r="X198" s="91">
        <f t="shared" si="161"/>
        <v>0</v>
      </c>
      <c r="Y198" s="91">
        <f t="shared" si="162"/>
        <v>0</v>
      </c>
      <c r="Z198" s="91">
        <f t="shared" si="163"/>
        <v>0</v>
      </c>
      <c r="AA198" s="102">
        <f t="shared" si="135"/>
        <v>0</v>
      </c>
      <c r="AB198" s="102">
        <f t="shared" si="136"/>
        <v>0</v>
      </c>
      <c r="AC198" s="102">
        <f t="shared" si="137"/>
        <v>0</v>
      </c>
      <c r="AD198" s="106">
        <f t="shared" si="138"/>
        <v>0</v>
      </c>
      <c r="AE198" s="106">
        <f t="shared" si="139"/>
        <v>0</v>
      </c>
      <c r="AF198" s="106">
        <f t="shared" si="140"/>
        <v>0</v>
      </c>
      <c r="AG198" s="106">
        <f t="shared" si="141"/>
        <v>0</v>
      </c>
      <c r="AH198" s="6">
        <f t="shared" si="142"/>
        <v>0</v>
      </c>
      <c r="AI198" s="1">
        <f t="shared" si="143"/>
        <v>0</v>
      </c>
    </row>
    <row r="199" spans="1:35">
      <c r="A199" s="26">
        <v>5.0000000000000001E-3</v>
      </c>
      <c r="B199" s="5">
        <f t="shared" si="144"/>
        <v>5.0000000000000001E-3</v>
      </c>
      <c r="C199" s="94"/>
      <c r="D199" s="94"/>
      <c r="E199" s="94" t="s">
        <v>111</v>
      </c>
      <c r="F199" s="25">
        <f t="shared" si="133"/>
        <v>0</v>
      </c>
      <c r="G199" s="25">
        <f t="shared" si="134"/>
        <v>0</v>
      </c>
      <c r="H199" s="7">
        <f t="shared" si="145"/>
        <v>0</v>
      </c>
      <c r="I199" s="7">
        <f t="shared" si="146"/>
        <v>0</v>
      </c>
      <c r="J199" s="7">
        <f t="shared" si="147"/>
        <v>0</v>
      </c>
      <c r="K199" s="7">
        <f t="shared" si="148"/>
        <v>0</v>
      </c>
      <c r="L199" s="7">
        <f t="shared" si="149"/>
        <v>0</v>
      </c>
      <c r="M199" s="7">
        <f t="shared" si="150"/>
        <v>0</v>
      </c>
      <c r="N199" s="7">
        <f t="shared" si="151"/>
        <v>0</v>
      </c>
      <c r="O199" s="7">
        <f t="shared" si="152"/>
        <v>0</v>
      </c>
      <c r="P199" s="7">
        <f t="shared" si="153"/>
        <v>0</v>
      </c>
      <c r="Q199" s="7">
        <f t="shared" si="154"/>
        <v>0</v>
      </c>
      <c r="R199" s="7">
        <f t="shared" si="155"/>
        <v>0</v>
      </c>
      <c r="S199" s="7">
        <f t="shared" si="156"/>
        <v>0</v>
      </c>
      <c r="T199" s="7">
        <f t="shared" si="157"/>
        <v>0</v>
      </c>
      <c r="U199" s="7">
        <f t="shared" si="158"/>
        <v>0</v>
      </c>
      <c r="V199" s="7">
        <f t="shared" si="159"/>
        <v>0</v>
      </c>
      <c r="W199" s="91">
        <f t="shared" si="160"/>
        <v>0</v>
      </c>
      <c r="X199" s="91">
        <f t="shared" si="161"/>
        <v>0</v>
      </c>
      <c r="Y199" s="91">
        <f t="shared" si="162"/>
        <v>0</v>
      </c>
      <c r="Z199" s="91">
        <f t="shared" si="163"/>
        <v>0</v>
      </c>
      <c r="AA199" s="102">
        <f t="shared" si="135"/>
        <v>0</v>
      </c>
      <c r="AB199" s="102">
        <f t="shared" si="136"/>
        <v>0</v>
      </c>
      <c r="AC199" s="102">
        <f t="shared" si="137"/>
        <v>0</v>
      </c>
      <c r="AD199" s="106">
        <f t="shared" si="138"/>
        <v>0</v>
      </c>
      <c r="AE199" s="106">
        <f t="shared" si="139"/>
        <v>0</v>
      </c>
      <c r="AF199" s="106">
        <f t="shared" si="140"/>
        <v>0</v>
      </c>
      <c r="AG199" s="106">
        <f t="shared" si="141"/>
        <v>0</v>
      </c>
      <c r="AH199" s="6">
        <f t="shared" si="142"/>
        <v>0</v>
      </c>
      <c r="AI199" s="1">
        <f t="shared" si="143"/>
        <v>0</v>
      </c>
    </row>
    <row r="200" spans="1:35">
      <c r="A200" s="26">
        <v>5.0099999999999997E-3</v>
      </c>
      <c r="B200" s="5">
        <f>AI200+A200</f>
        <v>5.0099999999999997E-3</v>
      </c>
      <c r="C200" s="94"/>
      <c r="D200" s="94"/>
      <c r="E200" s="94" t="s">
        <v>111</v>
      </c>
      <c r="F200" s="25">
        <f t="shared" si="133"/>
        <v>0</v>
      </c>
      <c r="G200" s="25">
        <f t="shared" si="134"/>
        <v>0</v>
      </c>
      <c r="H200" s="7">
        <f t="shared" si="145"/>
        <v>0</v>
      </c>
      <c r="I200" s="7">
        <f t="shared" si="146"/>
        <v>0</v>
      </c>
      <c r="J200" s="7">
        <f t="shared" si="147"/>
        <v>0</v>
      </c>
      <c r="K200" s="7">
        <f t="shared" si="148"/>
        <v>0</v>
      </c>
      <c r="L200" s="7">
        <f t="shared" si="149"/>
        <v>0</v>
      </c>
      <c r="M200" s="7">
        <f t="shared" si="150"/>
        <v>0</v>
      </c>
      <c r="N200" s="7">
        <f t="shared" si="151"/>
        <v>0</v>
      </c>
      <c r="O200" s="7">
        <f t="shared" si="152"/>
        <v>0</v>
      </c>
      <c r="P200" s="7">
        <f t="shared" si="153"/>
        <v>0</v>
      </c>
      <c r="Q200" s="7">
        <f t="shared" si="154"/>
        <v>0</v>
      </c>
      <c r="R200" s="7">
        <f t="shared" si="155"/>
        <v>0</v>
      </c>
      <c r="S200" s="7">
        <f t="shared" si="156"/>
        <v>0</v>
      </c>
      <c r="T200" s="7">
        <f t="shared" si="157"/>
        <v>0</v>
      </c>
      <c r="U200" s="7">
        <f t="shared" si="158"/>
        <v>0</v>
      </c>
      <c r="V200" s="7">
        <f t="shared" si="159"/>
        <v>0</v>
      </c>
      <c r="W200" s="91">
        <f t="shared" si="160"/>
        <v>0</v>
      </c>
      <c r="X200" s="91">
        <f t="shared" si="161"/>
        <v>0</v>
      </c>
      <c r="Y200" s="91">
        <f t="shared" si="162"/>
        <v>0</v>
      </c>
      <c r="Z200" s="91">
        <f t="shared" si="163"/>
        <v>0</v>
      </c>
      <c r="AA200" s="102">
        <f t="shared" si="135"/>
        <v>0</v>
      </c>
      <c r="AB200" s="102">
        <f t="shared" si="136"/>
        <v>0</v>
      </c>
      <c r="AC200" s="102">
        <f t="shared" si="137"/>
        <v>0</v>
      </c>
      <c r="AD200" s="106">
        <f t="shared" si="138"/>
        <v>0</v>
      </c>
      <c r="AE200" s="106">
        <f t="shared" si="139"/>
        <v>0</v>
      </c>
      <c r="AF200" s="106">
        <f t="shared" si="140"/>
        <v>0</v>
      </c>
      <c r="AG200" s="106">
        <f t="shared" si="141"/>
        <v>0</v>
      </c>
      <c r="AH200" s="6">
        <f t="shared" si="142"/>
        <v>0</v>
      </c>
      <c r="AI200" s="1">
        <f t="shared" si="143"/>
        <v>0</v>
      </c>
    </row>
    <row r="201" spans="1:35">
      <c r="A201" s="26">
        <v>5.0200000000000002E-3</v>
      </c>
      <c r="B201" s="5">
        <f>AI201+A201</f>
        <v>5.0200000000000002E-3</v>
      </c>
      <c r="C201" s="94"/>
      <c r="D201" s="94"/>
      <c r="E201" s="94" t="s">
        <v>111</v>
      </c>
      <c r="F201" s="25">
        <f t="shared" si="133"/>
        <v>0</v>
      </c>
      <c r="G201" s="25">
        <f t="shared" si="134"/>
        <v>0</v>
      </c>
      <c r="H201" s="7">
        <f t="shared" si="145"/>
        <v>0</v>
      </c>
      <c r="I201" s="7">
        <f t="shared" si="146"/>
        <v>0</v>
      </c>
      <c r="J201" s="7">
        <f t="shared" si="147"/>
        <v>0</v>
      </c>
      <c r="K201" s="7">
        <f t="shared" si="148"/>
        <v>0</v>
      </c>
      <c r="L201" s="7">
        <f t="shared" si="149"/>
        <v>0</v>
      </c>
      <c r="M201" s="7">
        <f t="shared" si="150"/>
        <v>0</v>
      </c>
      <c r="N201" s="7">
        <f t="shared" si="151"/>
        <v>0</v>
      </c>
      <c r="O201" s="7">
        <f t="shared" si="152"/>
        <v>0</v>
      </c>
      <c r="P201" s="7">
        <f t="shared" si="153"/>
        <v>0</v>
      </c>
      <c r="Q201" s="7">
        <f t="shared" si="154"/>
        <v>0</v>
      </c>
      <c r="R201" s="7">
        <f t="shared" si="155"/>
        <v>0</v>
      </c>
      <c r="S201" s="7">
        <f t="shared" si="156"/>
        <v>0</v>
      </c>
      <c r="T201" s="7">
        <f t="shared" si="157"/>
        <v>0</v>
      </c>
      <c r="U201" s="7">
        <f t="shared" si="158"/>
        <v>0</v>
      </c>
      <c r="V201" s="7">
        <f t="shared" si="159"/>
        <v>0</v>
      </c>
      <c r="W201" s="91">
        <f t="shared" si="160"/>
        <v>0</v>
      </c>
      <c r="X201" s="91">
        <f t="shared" si="161"/>
        <v>0</v>
      </c>
      <c r="Y201" s="91">
        <f t="shared" si="162"/>
        <v>0</v>
      </c>
      <c r="Z201" s="91">
        <f t="shared" si="163"/>
        <v>0</v>
      </c>
      <c r="AA201" s="102">
        <f t="shared" si="135"/>
        <v>0</v>
      </c>
      <c r="AB201" s="102">
        <f t="shared" si="136"/>
        <v>0</v>
      </c>
      <c r="AC201" s="102">
        <f t="shared" si="137"/>
        <v>0</v>
      </c>
      <c r="AD201" s="106">
        <f t="shared" si="138"/>
        <v>0</v>
      </c>
      <c r="AE201" s="106">
        <f t="shared" si="139"/>
        <v>0</v>
      </c>
      <c r="AF201" s="106">
        <f t="shared" si="140"/>
        <v>0</v>
      </c>
      <c r="AG201" s="106">
        <f t="shared" si="141"/>
        <v>0</v>
      </c>
      <c r="AH201" s="6">
        <f t="shared" si="142"/>
        <v>0</v>
      </c>
      <c r="AI201" s="1">
        <f t="shared" si="143"/>
        <v>0</v>
      </c>
    </row>
    <row r="202" spans="1:35">
      <c r="A202" s="26">
        <v>5.0299999999999997E-3</v>
      </c>
      <c r="B202" s="5">
        <f>AI202+A202</f>
        <v>5.0299999999999997E-3</v>
      </c>
      <c r="C202" s="94"/>
      <c r="D202" s="94"/>
      <c r="E202" s="94" t="s">
        <v>111</v>
      </c>
      <c r="F202" s="25">
        <f t="shared" si="133"/>
        <v>0</v>
      </c>
      <c r="G202" s="25">
        <f t="shared" si="134"/>
        <v>0</v>
      </c>
      <c r="H202" s="7">
        <f t="shared" si="145"/>
        <v>0</v>
      </c>
      <c r="I202" s="7">
        <f t="shared" si="146"/>
        <v>0</v>
      </c>
      <c r="J202" s="7">
        <f t="shared" si="147"/>
        <v>0</v>
      </c>
      <c r="K202" s="7">
        <f t="shared" si="148"/>
        <v>0</v>
      </c>
      <c r="L202" s="7">
        <f t="shared" si="149"/>
        <v>0</v>
      </c>
      <c r="M202" s="7">
        <f t="shared" si="150"/>
        <v>0</v>
      </c>
      <c r="N202" s="7">
        <f t="shared" si="151"/>
        <v>0</v>
      </c>
      <c r="O202" s="7">
        <f t="shared" si="152"/>
        <v>0</v>
      </c>
      <c r="P202" s="7">
        <f t="shared" si="153"/>
        <v>0</v>
      </c>
      <c r="Q202" s="7">
        <f t="shared" si="154"/>
        <v>0</v>
      </c>
      <c r="R202" s="7">
        <f t="shared" si="155"/>
        <v>0</v>
      </c>
      <c r="S202" s="7">
        <f t="shared" si="156"/>
        <v>0</v>
      </c>
      <c r="T202" s="7">
        <f t="shared" si="157"/>
        <v>0</v>
      </c>
      <c r="U202" s="7">
        <f t="shared" si="158"/>
        <v>0</v>
      </c>
      <c r="V202" s="7">
        <f t="shared" si="159"/>
        <v>0</v>
      </c>
      <c r="W202" s="91">
        <f t="shared" si="160"/>
        <v>0</v>
      </c>
      <c r="X202" s="91">
        <f t="shared" si="161"/>
        <v>0</v>
      </c>
      <c r="Y202" s="91">
        <f t="shared" si="162"/>
        <v>0</v>
      </c>
      <c r="Z202" s="91">
        <f t="shared" si="163"/>
        <v>0</v>
      </c>
      <c r="AA202" s="102">
        <f t="shared" si="135"/>
        <v>0</v>
      </c>
      <c r="AB202" s="102">
        <f t="shared" si="136"/>
        <v>0</v>
      </c>
      <c r="AC202" s="102">
        <f t="shared" si="137"/>
        <v>0</v>
      </c>
      <c r="AD202" s="106">
        <f t="shared" si="138"/>
        <v>0</v>
      </c>
      <c r="AE202" s="106">
        <f t="shared" si="139"/>
        <v>0</v>
      </c>
      <c r="AF202" s="106">
        <f t="shared" si="140"/>
        <v>0</v>
      </c>
      <c r="AG202" s="106">
        <f t="shared" si="141"/>
        <v>0</v>
      </c>
      <c r="AH202" s="6">
        <f t="shared" si="142"/>
        <v>0</v>
      </c>
      <c r="AI202" s="1">
        <f t="shared" si="143"/>
        <v>0</v>
      </c>
    </row>
    <row r="203" spans="1:35">
      <c r="A203" s="26">
        <v>5.0400000000000002E-3</v>
      </c>
      <c r="B203" s="5">
        <f>AI203+A203</f>
        <v>5.0400000000000002E-3</v>
      </c>
      <c r="C203" s="94"/>
      <c r="D203" s="94"/>
      <c r="E203" s="94" t="s">
        <v>111</v>
      </c>
      <c r="F203" s="25">
        <f t="shared" si="133"/>
        <v>0</v>
      </c>
      <c r="G203" s="25">
        <f t="shared" si="134"/>
        <v>0</v>
      </c>
      <c r="H203" s="7">
        <f t="shared" si="145"/>
        <v>0</v>
      </c>
      <c r="I203" s="7">
        <f t="shared" si="146"/>
        <v>0</v>
      </c>
      <c r="J203" s="7">
        <f t="shared" si="147"/>
        <v>0</v>
      </c>
      <c r="K203" s="7">
        <f t="shared" si="148"/>
        <v>0</v>
      </c>
      <c r="L203" s="7">
        <f t="shared" si="149"/>
        <v>0</v>
      </c>
      <c r="M203" s="7">
        <f t="shared" si="150"/>
        <v>0</v>
      </c>
      <c r="N203" s="7">
        <f t="shared" si="151"/>
        <v>0</v>
      </c>
      <c r="O203" s="7">
        <f t="shared" si="152"/>
        <v>0</v>
      </c>
      <c r="P203" s="7">
        <f t="shared" si="153"/>
        <v>0</v>
      </c>
      <c r="Q203" s="7">
        <f t="shared" si="154"/>
        <v>0</v>
      </c>
      <c r="R203" s="7">
        <f t="shared" si="155"/>
        <v>0</v>
      </c>
      <c r="S203" s="7">
        <f t="shared" si="156"/>
        <v>0</v>
      </c>
      <c r="T203" s="7">
        <f t="shared" si="157"/>
        <v>0</v>
      </c>
      <c r="U203" s="7">
        <f t="shared" si="158"/>
        <v>0</v>
      </c>
      <c r="V203" s="7">
        <f t="shared" si="159"/>
        <v>0</v>
      </c>
      <c r="W203" s="91">
        <f t="shared" si="160"/>
        <v>0</v>
      </c>
      <c r="X203" s="91">
        <f t="shared" si="161"/>
        <v>0</v>
      </c>
      <c r="Y203" s="91">
        <f t="shared" si="162"/>
        <v>0</v>
      </c>
      <c r="Z203" s="91">
        <f t="shared" si="163"/>
        <v>0</v>
      </c>
      <c r="AA203" s="102">
        <f t="shared" si="135"/>
        <v>0</v>
      </c>
      <c r="AB203" s="102">
        <f t="shared" si="136"/>
        <v>0</v>
      </c>
      <c r="AC203" s="102">
        <f t="shared" si="137"/>
        <v>0</v>
      </c>
      <c r="AD203" s="106">
        <f t="shared" si="138"/>
        <v>0</v>
      </c>
      <c r="AE203" s="106">
        <f t="shared" si="139"/>
        <v>0</v>
      </c>
      <c r="AF203" s="106">
        <f t="shared" si="140"/>
        <v>0</v>
      </c>
      <c r="AG203" s="106">
        <f t="shared" si="141"/>
        <v>0</v>
      </c>
      <c r="AH203" s="6">
        <f t="shared" si="142"/>
        <v>0</v>
      </c>
      <c r="AI203" s="1">
        <f t="shared" si="143"/>
        <v>0</v>
      </c>
    </row>
    <row r="204" spans="1:35" s="24" customFormat="1">
      <c r="A204" s="124" t="s">
        <v>71</v>
      </c>
      <c r="C204" s="24" t="s">
        <v>5</v>
      </c>
    </row>
    <row r="205" spans="1:35">
      <c r="C205" s="93" t="s">
        <v>111</v>
      </c>
    </row>
    <row r="206" spans="1:35">
      <c r="C206" s="93" t="s">
        <v>112</v>
      </c>
    </row>
    <row r="207" spans="1:35">
      <c r="C207" s="93" t="s">
        <v>11</v>
      </c>
      <c r="D207" s="93" t="s">
        <v>76</v>
      </c>
      <c r="E207" s="93" t="s">
        <v>76</v>
      </c>
    </row>
    <row r="208" spans="1:35">
      <c r="C208" s="93" t="s">
        <v>75</v>
      </c>
      <c r="D208" s="93" t="s">
        <v>76</v>
      </c>
      <c r="E208" s="93" t="s">
        <v>76</v>
      </c>
    </row>
  </sheetData>
  <phoneticPr fontId="2" type="noConversion"/>
  <conditionalFormatting sqref="C26:C37 C116:C133">
    <cfRule type="cellIs" dxfId="0" priority="1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05"/>
  <sheetViews>
    <sheetView topLeftCell="A2" workbookViewId="0">
      <selection activeCell="F11" sqref="B2:F11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Races!C6</f>
        <v>Clacton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5" t="s">
        <v>74</v>
      </c>
      <c r="C4" s="59" t="s">
        <v>111</v>
      </c>
      <c r="D4" s="59"/>
      <c r="E4" s="127">
        <v>2.2546296296296297E-2</v>
      </c>
      <c r="F4" s="33"/>
      <c r="G4" t="str">
        <f>IF((ISERROR((VLOOKUP(B4,Calculation!C$2:C$382,1,FALSE)))),"not entered","")</f>
        <v/>
      </c>
    </row>
    <row r="5" spans="2:7">
      <c r="B5" s="34" t="s">
        <v>74</v>
      </c>
      <c r="C5" s="60" t="s">
        <v>112</v>
      </c>
      <c r="D5" s="60"/>
      <c r="E5" s="127">
        <v>1.5925925925925927E-2</v>
      </c>
      <c r="F5" s="35"/>
      <c r="G5" t="str">
        <f>IF((ISERROR((VLOOKUP(B5,Calculation!C$2:C$382,1,FALSE)))),"not entered","")</f>
        <v/>
      </c>
    </row>
    <row r="6" spans="2:7">
      <c r="B6" s="34" t="s">
        <v>128</v>
      </c>
      <c r="C6" s="56" t="str">
        <f>VLOOKUP(B6,name,3,FALSE)</f>
        <v>Male</v>
      </c>
      <c r="D6" s="56" t="str">
        <f>VLOOKUP(B6,name,2,FALSE)</f>
        <v>TSE</v>
      </c>
      <c r="E6" s="127">
        <v>1.5925925925925927E-2</v>
      </c>
      <c r="F6" s="35">
        <f t="shared" ref="F6:F37" si="0">(VLOOKUP(C6,C$4:E$5,3,FALSE))/(E6/10000)</f>
        <v>10000</v>
      </c>
      <c r="G6" t="str">
        <f>IF((ISERROR((VLOOKUP(B6,Calculation!C$2:C$382,1,FALSE)))),"not entered","")</f>
        <v/>
      </c>
    </row>
    <row r="7" spans="2:7">
      <c r="B7" s="34" t="s">
        <v>129</v>
      </c>
      <c r="C7" s="56" t="str">
        <f>VLOOKUP(B7,name,3,FALSE)</f>
        <v>Male</v>
      </c>
      <c r="D7" s="56" t="str">
        <f>VLOOKUP(B7,name,2,FALSE)</f>
        <v>CTC</v>
      </c>
      <c r="E7" s="127">
        <v>1.6805555555555556E-2</v>
      </c>
      <c r="F7" s="35">
        <f t="shared" si="0"/>
        <v>9476.5840220385671</v>
      </c>
      <c r="G7" t="str">
        <f>IF((ISERROR((VLOOKUP(B7,Calculation!C$2:C$382,1,FALSE)))),"not entered","")</f>
        <v/>
      </c>
    </row>
    <row r="8" spans="2:7">
      <c r="B8" s="34" t="s">
        <v>153</v>
      </c>
      <c r="C8" s="56" t="str">
        <f>VLOOKUP(B8,name,3,FALSE)</f>
        <v>Male</v>
      </c>
      <c r="D8" s="56" t="str">
        <f>VLOOKUP(B8,name,2,FALSE)</f>
        <v>EET</v>
      </c>
      <c r="E8" s="127">
        <v>2.0891203703703703E-2</v>
      </c>
      <c r="F8" s="35">
        <f t="shared" si="0"/>
        <v>7623.2686980609424</v>
      </c>
      <c r="G8" t="str">
        <f>IF((ISERROR((VLOOKUP(B8,Calculation!C$2:C$382,1,FALSE)))),"not entered","")</f>
        <v/>
      </c>
    </row>
    <row r="9" spans="2:7">
      <c r="B9" s="34" t="s">
        <v>146</v>
      </c>
      <c r="C9" s="56" t="str">
        <f t="shared" ref="C9:C69" si="1">VLOOKUP(B9,name,3,FALSE)</f>
        <v>Female</v>
      </c>
      <c r="D9" s="56" t="str">
        <f>VLOOKUP(B9,name,2,FALSE)</f>
        <v>TFH</v>
      </c>
      <c r="E9" s="127">
        <v>2.2546296296296297E-2</v>
      </c>
      <c r="F9" s="35">
        <f>(VLOOKUP(C9,C$4:E$5,3,FALSE))/(E9/10000)</f>
        <v>10000</v>
      </c>
      <c r="G9" t="str">
        <f>IF((ISERROR((VLOOKUP(B9,Calculation!C$2:C$382,1,FALSE)))),"not entered","")</f>
        <v/>
      </c>
    </row>
    <row r="10" spans="2:7">
      <c r="B10" s="34" t="s">
        <v>142</v>
      </c>
      <c r="C10" s="56" t="str">
        <f t="shared" si="1"/>
        <v>Female</v>
      </c>
      <c r="D10" s="56" t="str">
        <f t="shared" ref="D10:D69" si="2">VLOOKUP(B10,name,2,FALSE)</f>
        <v>EET</v>
      </c>
      <c r="E10" s="127">
        <v>2.297453703703704E-2</v>
      </c>
      <c r="F10" s="35">
        <f t="shared" si="0"/>
        <v>9813.6020151133489</v>
      </c>
      <c r="G10" t="str">
        <f>IF((ISERROR((VLOOKUP(B10,Calculation!C$2:C$382,1,FALSE)))),"not entered","")</f>
        <v/>
      </c>
    </row>
    <row r="11" spans="2:7">
      <c r="B11" s="34" t="s">
        <v>148</v>
      </c>
      <c r="C11" s="56" t="str">
        <f t="shared" si="1"/>
        <v>Female</v>
      </c>
      <c r="D11" s="56" t="str">
        <f t="shared" si="2"/>
        <v>DIS</v>
      </c>
      <c r="E11" s="127">
        <v>2.4895833333333336E-2</v>
      </c>
      <c r="F11" s="35">
        <f t="shared" si="0"/>
        <v>9056.2529056252897</v>
      </c>
      <c r="G11" t="str">
        <f>IF((ISERROR((VLOOKUP(B11,Calculation!C$2:C$382,1,FALSE)))),"not entered","")</f>
        <v/>
      </c>
    </row>
    <row r="12" spans="2:7">
      <c r="B12" s="34" t="s">
        <v>11</v>
      </c>
      <c r="C12" s="56" t="str">
        <f t="shared" si="1"/>
        <v xml:space="preserve"> </v>
      </c>
      <c r="D12" s="56" t="str">
        <f t="shared" si="2"/>
        <v xml:space="preserve"> </v>
      </c>
      <c r="E12" s="127">
        <v>1.1574074074074073E-5</v>
      </c>
      <c r="F12" s="35" t="e">
        <f t="shared" si="0"/>
        <v>#N/A</v>
      </c>
      <c r="G12" t="str">
        <f>IF((ISERROR((VLOOKUP(B12,Calculation!C$2:C$382,1,FALSE)))),"not entered","")</f>
        <v/>
      </c>
    </row>
    <row r="13" spans="2:7">
      <c r="B13" s="34" t="s">
        <v>11</v>
      </c>
      <c r="C13" s="56" t="str">
        <f t="shared" si="1"/>
        <v xml:space="preserve"> </v>
      </c>
      <c r="D13" s="56" t="str">
        <f t="shared" si="2"/>
        <v xml:space="preserve"> </v>
      </c>
      <c r="E13" s="127">
        <v>1.1574074074074073E-5</v>
      </c>
      <c r="F13" s="35" t="e">
        <f t="shared" si="0"/>
        <v>#N/A</v>
      </c>
      <c r="G13" t="str">
        <f>IF((ISERROR((VLOOKUP(B13,Calculation!C$2:C$382,1,FALSE)))),"not entered","")</f>
        <v/>
      </c>
    </row>
    <row r="14" spans="2:7">
      <c r="B14" s="34" t="s">
        <v>11</v>
      </c>
      <c r="C14" s="56" t="str">
        <f t="shared" si="1"/>
        <v xml:space="preserve"> </v>
      </c>
      <c r="D14" s="56" t="str">
        <f t="shared" si="2"/>
        <v xml:space="preserve"> </v>
      </c>
      <c r="E14" s="127">
        <v>1.1574074074074073E-5</v>
      </c>
      <c r="F14" s="35" t="e">
        <f t="shared" si="0"/>
        <v>#N/A</v>
      </c>
      <c r="G14" t="str">
        <f>IF((ISERROR((VLOOKUP(B14,Calculation!C$2:C$382,1,FALSE)))),"not entered","")</f>
        <v/>
      </c>
    </row>
    <row r="15" spans="2:7">
      <c r="B15" s="34" t="s">
        <v>11</v>
      </c>
      <c r="C15" s="56" t="str">
        <f t="shared" si="1"/>
        <v xml:space="preserve"> </v>
      </c>
      <c r="D15" s="56" t="str">
        <f t="shared" si="2"/>
        <v xml:space="preserve"> </v>
      </c>
      <c r="E15" s="127">
        <v>1.1574074074074073E-5</v>
      </c>
      <c r="F15" s="35" t="e">
        <f t="shared" si="0"/>
        <v>#N/A</v>
      </c>
      <c r="G15" t="str">
        <f>IF((ISERROR((VLOOKUP(B15,Calculation!C$2:C$382,1,FALSE)))),"not entered","")</f>
        <v/>
      </c>
    </row>
    <row r="16" spans="2:7">
      <c r="B16" s="34" t="s">
        <v>11</v>
      </c>
      <c r="C16" s="56" t="str">
        <f t="shared" si="1"/>
        <v xml:space="preserve"> </v>
      </c>
      <c r="D16" s="56" t="str">
        <f t="shared" si="2"/>
        <v xml:space="preserve"> </v>
      </c>
      <c r="E16" s="127">
        <v>1.1574074074074073E-5</v>
      </c>
      <c r="F16" s="35" t="e">
        <f t="shared" si="0"/>
        <v>#N/A</v>
      </c>
      <c r="G16" t="str">
        <f>IF((ISERROR((VLOOKUP(B16,Calculation!C$2:C$382,1,FALSE)))),"not entered","")</f>
        <v/>
      </c>
    </row>
    <row r="17" spans="2:7">
      <c r="B17" s="34" t="s">
        <v>11</v>
      </c>
      <c r="C17" s="56" t="str">
        <f t="shared" si="1"/>
        <v xml:space="preserve"> </v>
      </c>
      <c r="D17" s="56" t="str">
        <f t="shared" si="2"/>
        <v xml:space="preserve"> </v>
      </c>
      <c r="E17" s="127">
        <v>1.1574074074074073E-5</v>
      </c>
      <c r="F17" s="35" t="e">
        <f t="shared" si="0"/>
        <v>#N/A</v>
      </c>
      <c r="G17" t="str">
        <f>IF((ISERROR((VLOOKUP(B17,Calculation!C$2:C$382,1,FALSE)))),"not entered","")</f>
        <v/>
      </c>
    </row>
    <row r="18" spans="2:7">
      <c r="B18" s="34" t="s">
        <v>11</v>
      </c>
      <c r="C18" s="56" t="str">
        <f t="shared" si="1"/>
        <v xml:space="preserve"> </v>
      </c>
      <c r="D18" s="56" t="str">
        <f t="shared" si="2"/>
        <v xml:space="preserve"> </v>
      </c>
      <c r="E18" s="127">
        <v>1.1574074074074073E-5</v>
      </c>
      <c r="F18" s="35" t="e">
        <f t="shared" si="0"/>
        <v>#N/A</v>
      </c>
      <c r="G18" t="str">
        <f>IF((ISERROR((VLOOKUP(B18,Calculation!C$2:C$382,1,FALSE)))),"not entered","")</f>
        <v/>
      </c>
    </row>
    <row r="19" spans="2:7">
      <c r="B19" s="34" t="s">
        <v>11</v>
      </c>
      <c r="C19" s="56" t="str">
        <f t="shared" si="1"/>
        <v xml:space="preserve"> </v>
      </c>
      <c r="D19" s="56" t="str">
        <f t="shared" si="2"/>
        <v xml:space="preserve"> </v>
      </c>
      <c r="E19" s="127">
        <v>1.1574074074074073E-5</v>
      </c>
      <c r="F19" s="35" t="e">
        <f t="shared" si="0"/>
        <v>#N/A</v>
      </c>
      <c r="G19" t="str">
        <f>IF((ISERROR((VLOOKUP(B19,Calculation!C$2:C$382,1,FALSE)))),"not entered","")</f>
        <v/>
      </c>
    </row>
    <row r="20" spans="2:7">
      <c r="B20" s="34" t="s">
        <v>11</v>
      </c>
      <c r="C20" s="56" t="str">
        <f t="shared" si="1"/>
        <v xml:space="preserve"> </v>
      </c>
      <c r="D20" s="56" t="str">
        <f t="shared" si="2"/>
        <v xml:space="preserve"> </v>
      </c>
      <c r="E20" s="127">
        <v>1.1574074074074073E-5</v>
      </c>
      <c r="F20" s="35" t="e">
        <f t="shared" si="0"/>
        <v>#N/A</v>
      </c>
      <c r="G20" t="str">
        <f>IF((ISERROR((VLOOKUP(B20,Calculation!C$2:C$382,1,FALSE)))),"not entered","")</f>
        <v/>
      </c>
    </row>
    <row r="21" spans="2:7">
      <c r="B21" s="34" t="s">
        <v>11</v>
      </c>
      <c r="C21" s="56" t="str">
        <f t="shared" si="1"/>
        <v xml:space="preserve"> </v>
      </c>
      <c r="D21" s="56" t="str">
        <f t="shared" si="2"/>
        <v xml:space="preserve"> </v>
      </c>
      <c r="E21" s="127">
        <v>1.1574074074074073E-5</v>
      </c>
      <c r="F21" s="35" t="e">
        <f t="shared" si="0"/>
        <v>#N/A</v>
      </c>
      <c r="G21" t="str">
        <f>IF((ISERROR((VLOOKUP(B21,Calculation!C$2:C$382,1,FALSE)))),"not entered","")</f>
        <v/>
      </c>
    </row>
    <row r="22" spans="2:7">
      <c r="B22" s="34" t="s">
        <v>11</v>
      </c>
      <c r="C22" s="56" t="str">
        <f t="shared" si="1"/>
        <v xml:space="preserve"> </v>
      </c>
      <c r="D22" s="56" t="str">
        <f t="shared" si="2"/>
        <v xml:space="preserve"> </v>
      </c>
      <c r="E22" s="127">
        <v>1.1574074074074073E-5</v>
      </c>
      <c r="F22" s="35" t="e">
        <f t="shared" si="0"/>
        <v>#N/A</v>
      </c>
      <c r="G22" t="str">
        <f>IF((ISERROR((VLOOKUP(B22,Calculation!C$2:C$382,1,FALSE)))),"not entered","")</f>
        <v/>
      </c>
    </row>
    <row r="23" spans="2:7">
      <c r="B23" s="34" t="s">
        <v>11</v>
      </c>
      <c r="C23" s="56" t="str">
        <f t="shared" si="1"/>
        <v xml:space="preserve"> </v>
      </c>
      <c r="D23" s="56" t="str">
        <f t="shared" si="2"/>
        <v xml:space="preserve"> </v>
      </c>
      <c r="E23" s="127">
        <v>1.1574074074074073E-5</v>
      </c>
      <c r="F23" s="35" t="e">
        <f t="shared" si="0"/>
        <v>#N/A</v>
      </c>
      <c r="G23" t="str">
        <f>IF((ISERROR((VLOOKUP(B23,Calculation!C$2:C$382,1,FALSE)))),"not entered","")</f>
        <v/>
      </c>
    </row>
    <row r="24" spans="2:7">
      <c r="B24" s="34" t="s">
        <v>11</v>
      </c>
      <c r="C24" s="56" t="str">
        <f t="shared" si="1"/>
        <v xml:space="preserve"> </v>
      </c>
      <c r="D24" s="56" t="str">
        <f t="shared" si="2"/>
        <v xml:space="preserve"> </v>
      </c>
      <c r="E24" s="127">
        <v>1.1574074074074073E-5</v>
      </c>
      <c r="F24" s="35" t="e">
        <f t="shared" si="0"/>
        <v>#N/A</v>
      </c>
      <c r="G24" t="str">
        <f>IF((ISERROR((VLOOKUP(B24,Calculation!C$2:C$382,1,FALSE)))),"not entered","")</f>
        <v/>
      </c>
    </row>
    <row r="25" spans="2:7">
      <c r="B25" s="34" t="s">
        <v>11</v>
      </c>
      <c r="C25" s="56" t="str">
        <f t="shared" si="1"/>
        <v xml:space="preserve"> </v>
      </c>
      <c r="D25" s="56" t="str">
        <f t="shared" si="2"/>
        <v xml:space="preserve"> </v>
      </c>
      <c r="E25" s="127">
        <v>1.1574074074074073E-5</v>
      </c>
      <c r="F25" s="35" t="e">
        <f t="shared" si="0"/>
        <v>#N/A</v>
      </c>
      <c r="G25" t="str">
        <f>IF((ISERROR((VLOOKUP(B25,Calculation!C$2:C$382,1,FALSE)))),"not entered","")</f>
        <v/>
      </c>
    </row>
    <row r="26" spans="2:7">
      <c r="B26" s="34" t="s">
        <v>11</v>
      </c>
      <c r="C26" s="56" t="str">
        <f t="shared" si="1"/>
        <v xml:space="preserve"> </v>
      </c>
      <c r="D26" s="56" t="str">
        <f t="shared" si="2"/>
        <v xml:space="preserve"> </v>
      </c>
      <c r="E26" s="127">
        <v>1.1574074074074073E-5</v>
      </c>
      <c r="F26" s="35" t="e">
        <f t="shared" si="0"/>
        <v>#N/A</v>
      </c>
      <c r="G26" t="str">
        <f>IF((ISERROR((VLOOKUP(B26,Calculation!C$2:C$382,1,FALSE)))),"not entered","")</f>
        <v/>
      </c>
    </row>
    <row r="27" spans="2:7">
      <c r="B27" s="34" t="s">
        <v>11</v>
      </c>
      <c r="C27" s="56" t="str">
        <f t="shared" si="1"/>
        <v xml:space="preserve"> </v>
      </c>
      <c r="D27" s="56" t="str">
        <f t="shared" si="2"/>
        <v xml:space="preserve"> </v>
      </c>
      <c r="E27" s="127">
        <v>1.1574074074074073E-5</v>
      </c>
      <c r="F27" s="35" t="e">
        <f t="shared" si="0"/>
        <v>#N/A</v>
      </c>
      <c r="G27" t="str">
        <f>IF((ISERROR((VLOOKUP(B27,Calculation!C$2:C$382,1,FALSE)))),"not entered","")</f>
        <v/>
      </c>
    </row>
    <row r="28" spans="2:7">
      <c r="B28" s="34" t="s">
        <v>11</v>
      </c>
      <c r="C28" s="56" t="str">
        <f t="shared" si="1"/>
        <v xml:space="preserve"> </v>
      </c>
      <c r="D28" s="56" t="str">
        <f t="shared" si="2"/>
        <v xml:space="preserve"> </v>
      </c>
      <c r="E28" s="127">
        <v>1.1574074074074073E-5</v>
      </c>
      <c r="F28" s="35" t="e">
        <f t="shared" si="0"/>
        <v>#N/A</v>
      </c>
      <c r="G28" t="str">
        <f>IF((ISERROR((VLOOKUP(B28,Calculation!C$2:C$382,1,FALSE)))),"not entered","")</f>
        <v/>
      </c>
    </row>
    <row r="29" spans="2:7">
      <c r="B29" s="34" t="s">
        <v>11</v>
      </c>
      <c r="C29" s="56" t="str">
        <f t="shared" si="1"/>
        <v xml:space="preserve"> </v>
      </c>
      <c r="D29" s="56" t="str">
        <f t="shared" si="2"/>
        <v xml:space="preserve"> </v>
      </c>
      <c r="E29" s="127">
        <v>1.1574074074074073E-5</v>
      </c>
      <c r="F29" s="35" t="e">
        <f t="shared" si="0"/>
        <v>#N/A</v>
      </c>
      <c r="G29" t="str">
        <f>IF((ISERROR((VLOOKUP(B29,Calculation!C$2:C$382,1,FALSE)))),"not entered","")</f>
        <v/>
      </c>
    </row>
    <row r="30" spans="2:7">
      <c r="B30" s="34" t="s">
        <v>11</v>
      </c>
      <c r="C30" s="56" t="str">
        <f t="shared" si="1"/>
        <v xml:space="preserve"> </v>
      </c>
      <c r="D30" s="56" t="str">
        <f t="shared" si="2"/>
        <v xml:space="preserve"> </v>
      </c>
      <c r="E30" s="127">
        <v>1.1574074074074073E-5</v>
      </c>
      <c r="F30" s="35" t="e">
        <f t="shared" si="0"/>
        <v>#N/A</v>
      </c>
      <c r="G30" t="str">
        <f>IF((ISERROR((VLOOKUP(B30,Calculation!C$2:C$382,1,FALSE)))),"not entered","")</f>
        <v/>
      </c>
    </row>
    <row r="31" spans="2:7">
      <c r="B31" s="34" t="s">
        <v>11</v>
      </c>
      <c r="C31" s="56" t="str">
        <f t="shared" si="1"/>
        <v xml:space="preserve"> </v>
      </c>
      <c r="D31" s="56" t="str">
        <f t="shared" si="2"/>
        <v xml:space="preserve"> </v>
      </c>
      <c r="E31" s="127">
        <v>1.1574074074074073E-5</v>
      </c>
      <c r="F31" s="35" t="e">
        <f t="shared" si="0"/>
        <v>#N/A</v>
      </c>
      <c r="G31" t="str">
        <f>IF((ISERROR((VLOOKUP(B31,Calculation!C$2:C$382,1,FALSE)))),"not entered","")</f>
        <v/>
      </c>
    </row>
    <row r="32" spans="2:7">
      <c r="B32" s="34" t="s">
        <v>11</v>
      </c>
      <c r="C32" s="56" t="str">
        <f t="shared" si="1"/>
        <v xml:space="preserve"> </v>
      </c>
      <c r="D32" s="56" t="str">
        <f t="shared" si="2"/>
        <v xml:space="preserve"> </v>
      </c>
      <c r="E32" s="127">
        <v>1.1574074074074073E-5</v>
      </c>
      <c r="F32" s="35" t="e">
        <f t="shared" si="0"/>
        <v>#N/A</v>
      </c>
      <c r="G32" t="str">
        <f>IF((ISERROR((VLOOKUP(B32,Calculation!C$2:C$382,1,FALSE)))),"not entered","")</f>
        <v/>
      </c>
    </row>
    <row r="33" spans="2:7">
      <c r="B33" s="34" t="s">
        <v>11</v>
      </c>
      <c r="C33" s="56" t="str">
        <f t="shared" si="1"/>
        <v xml:space="preserve"> </v>
      </c>
      <c r="D33" s="56" t="str">
        <f t="shared" si="2"/>
        <v xml:space="preserve"> </v>
      </c>
      <c r="E33" s="127">
        <v>1.1574074074074073E-5</v>
      </c>
      <c r="F33" s="35" t="e">
        <f t="shared" si="0"/>
        <v>#N/A</v>
      </c>
      <c r="G33" t="str">
        <f>IF((ISERROR((VLOOKUP(B33,Calculation!C$2:C$382,1,FALSE)))),"not entered","")</f>
        <v/>
      </c>
    </row>
    <row r="34" spans="2:7">
      <c r="B34" s="34" t="s">
        <v>11</v>
      </c>
      <c r="C34" s="56" t="str">
        <f t="shared" si="1"/>
        <v xml:space="preserve"> </v>
      </c>
      <c r="D34" s="56" t="str">
        <f t="shared" si="2"/>
        <v xml:space="preserve"> </v>
      </c>
      <c r="E34" s="127">
        <v>1.1574074074074073E-5</v>
      </c>
      <c r="F34" s="35" t="e">
        <f t="shared" si="0"/>
        <v>#N/A</v>
      </c>
      <c r="G34" t="str">
        <f>IF((ISERROR((VLOOKUP(B34,Calculation!C$2:C$382,1,FALSE)))),"not entered","")</f>
        <v/>
      </c>
    </row>
    <row r="35" spans="2:7">
      <c r="B35" s="34" t="s">
        <v>11</v>
      </c>
      <c r="C35" s="56" t="str">
        <f t="shared" si="1"/>
        <v xml:space="preserve"> </v>
      </c>
      <c r="D35" s="56" t="str">
        <f t="shared" si="2"/>
        <v xml:space="preserve"> </v>
      </c>
      <c r="E35" s="127">
        <v>1.1574074074074073E-5</v>
      </c>
      <c r="F35" s="35" t="e">
        <f t="shared" si="0"/>
        <v>#N/A</v>
      </c>
      <c r="G35" t="str">
        <f>IF((ISERROR((VLOOKUP(B35,Calculation!C$2:C$382,1,FALSE)))),"not entered","")</f>
        <v/>
      </c>
    </row>
    <row r="36" spans="2:7">
      <c r="B36" s="34" t="s">
        <v>11</v>
      </c>
      <c r="C36" s="56" t="str">
        <f t="shared" si="1"/>
        <v xml:space="preserve"> </v>
      </c>
      <c r="D36" s="56" t="str">
        <f t="shared" si="2"/>
        <v xml:space="preserve"> </v>
      </c>
      <c r="E36" s="127">
        <v>1.1574074074074073E-5</v>
      </c>
      <c r="F36" s="35" t="e">
        <f t="shared" si="0"/>
        <v>#N/A</v>
      </c>
      <c r="G36" t="str">
        <f>IF((ISERROR((VLOOKUP(B36,Calculation!C$2:C$382,1,FALSE)))),"not entered","")</f>
        <v/>
      </c>
    </row>
    <row r="37" spans="2:7">
      <c r="B37" s="34" t="s">
        <v>11</v>
      </c>
      <c r="C37" s="56" t="str">
        <f t="shared" si="1"/>
        <v xml:space="preserve"> </v>
      </c>
      <c r="D37" s="56" t="str">
        <f t="shared" si="2"/>
        <v xml:space="preserve"> </v>
      </c>
      <c r="E37" s="127">
        <v>1.1574074074074073E-5</v>
      </c>
      <c r="F37" s="35" t="e">
        <f t="shared" si="0"/>
        <v>#N/A</v>
      </c>
      <c r="G37" t="str">
        <f>IF((ISERROR((VLOOKUP(B37,Calculation!C$2:C$382,1,FALSE)))),"not entered","")</f>
        <v/>
      </c>
    </row>
    <row r="38" spans="2:7">
      <c r="B38" s="34" t="s">
        <v>11</v>
      </c>
      <c r="C38" s="56" t="str">
        <f t="shared" si="1"/>
        <v xml:space="preserve"> </v>
      </c>
      <c r="D38" s="56" t="str">
        <f t="shared" si="2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11</v>
      </c>
      <c r="C39" s="56" t="str">
        <f t="shared" si="1"/>
        <v xml:space="preserve"> </v>
      </c>
      <c r="D39" s="56" t="str">
        <f t="shared" si="2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11</v>
      </c>
      <c r="C40" s="56" t="str">
        <f t="shared" si="1"/>
        <v xml:space="preserve"> </v>
      </c>
      <c r="D40" s="56" t="str">
        <f t="shared" si="2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11</v>
      </c>
      <c r="C41" s="56" t="str">
        <f t="shared" si="1"/>
        <v xml:space="preserve"> </v>
      </c>
      <c r="D41" s="56" t="str">
        <f t="shared" si="2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11</v>
      </c>
      <c r="C42" s="56" t="str">
        <f t="shared" si="1"/>
        <v xml:space="preserve"> </v>
      </c>
      <c r="D42" s="56" t="str">
        <f t="shared" si="2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11</v>
      </c>
      <c r="C43" s="56" t="str">
        <f t="shared" si="1"/>
        <v xml:space="preserve"> </v>
      </c>
      <c r="D43" s="56" t="str">
        <f t="shared" si="2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11</v>
      </c>
      <c r="C44" s="56" t="str">
        <f t="shared" si="1"/>
        <v xml:space="preserve"> </v>
      </c>
      <c r="D44" s="56" t="str">
        <f t="shared" si="2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11</v>
      </c>
      <c r="C45" s="56" t="str">
        <f t="shared" si="1"/>
        <v xml:space="preserve"> </v>
      </c>
      <c r="D45" s="56" t="str">
        <f t="shared" si="2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11</v>
      </c>
      <c r="C46" s="56" t="str">
        <f t="shared" si="1"/>
        <v xml:space="preserve"> </v>
      </c>
      <c r="D46" s="56" t="str">
        <f t="shared" si="2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11</v>
      </c>
      <c r="C47" s="56" t="str">
        <f t="shared" si="1"/>
        <v xml:space="preserve"> </v>
      </c>
      <c r="D47" s="56" t="str">
        <f t="shared" si="2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11</v>
      </c>
      <c r="C48" s="56" t="str">
        <f t="shared" si="1"/>
        <v xml:space="preserve"> </v>
      </c>
      <c r="D48" s="56" t="str">
        <f t="shared" si="2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11</v>
      </c>
      <c r="C49" s="56" t="str">
        <f t="shared" si="1"/>
        <v xml:space="preserve"> </v>
      </c>
      <c r="D49" s="56" t="str">
        <f t="shared" si="2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11</v>
      </c>
      <c r="C50" s="56" t="str">
        <f t="shared" si="1"/>
        <v xml:space="preserve"> </v>
      </c>
      <c r="D50" s="56" t="str">
        <f t="shared" si="2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11</v>
      </c>
      <c r="C51" s="56" t="str">
        <f t="shared" si="1"/>
        <v xml:space="preserve"> </v>
      </c>
      <c r="D51" s="56" t="str">
        <f t="shared" si="2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11</v>
      </c>
      <c r="C52" s="56" t="str">
        <f t="shared" si="1"/>
        <v xml:space="preserve"> </v>
      </c>
      <c r="D52" s="56" t="str">
        <f t="shared" si="2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11</v>
      </c>
      <c r="C53" s="56" t="str">
        <f t="shared" si="1"/>
        <v xml:space="preserve"> </v>
      </c>
      <c r="D53" s="56" t="str">
        <f t="shared" si="2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11</v>
      </c>
      <c r="C54" s="56" t="str">
        <f t="shared" si="1"/>
        <v xml:space="preserve"> </v>
      </c>
      <c r="D54" s="56" t="str">
        <f t="shared" si="2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11</v>
      </c>
      <c r="C55" s="56" t="str">
        <f t="shared" si="1"/>
        <v xml:space="preserve"> </v>
      </c>
      <c r="D55" s="56" t="str">
        <f t="shared" si="2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11</v>
      </c>
      <c r="C56" s="56" t="str">
        <f t="shared" si="1"/>
        <v xml:space="preserve"> </v>
      </c>
      <c r="D56" s="56" t="str">
        <f t="shared" si="2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11</v>
      </c>
      <c r="C57" s="56" t="str">
        <f t="shared" si="1"/>
        <v xml:space="preserve"> </v>
      </c>
      <c r="D57" s="56" t="str">
        <f t="shared" si="2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11</v>
      </c>
      <c r="C58" s="56" t="str">
        <f t="shared" si="1"/>
        <v xml:space="preserve"> </v>
      </c>
      <c r="D58" s="56" t="str">
        <f t="shared" si="2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11</v>
      </c>
      <c r="C59" s="56" t="str">
        <f t="shared" si="1"/>
        <v xml:space="preserve"> </v>
      </c>
      <c r="D59" s="56" t="str">
        <f t="shared" si="2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11</v>
      </c>
      <c r="C60" s="56" t="str">
        <f t="shared" si="1"/>
        <v xml:space="preserve"> </v>
      </c>
      <c r="D60" s="56" t="str">
        <f t="shared" si="2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11</v>
      </c>
      <c r="C61" s="56" t="str">
        <f t="shared" si="1"/>
        <v xml:space="preserve"> </v>
      </c>
      <c r="D61" s="56" t="str">
        <f t="shared" si="2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11</v>
      </c>
      <c r="C62" s="56" t="str">
        <f t="shared" si="1"/>
        <v xml:space="preserve"> </v>
      </c>
      <c r="D62" s="56" t="str">
        <f t="shared" si="2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11</v>
      </c>
      <c r="C63" s="56" t="str">
        <f t="shared" si="1"/>
        <v xml:space="preserve"> </v>
      </c>
      <c r="D63" s="56" t="str">
        <f t="shared" si="2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11</v>
      </c>
      <c r="C64" s="56" t="str">
        <f t="shared" si="1"/>
        <v xml:space="preserve"> </v>
      </c>
      <c r="D64" s="56" t="str">
        <f t="shared" si="2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11</v>
      </c>
      <c r="C65" s="56" t="str">
        <f t="shared" si="1"/>
        <v xml:space="preserve"> </v>
      </c>
      <c r="D65" s="56" t="str">
        <f t="shared" si="2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11</v>
      </c>
      <c r="C66" s="56" t="str">
        <f t="shared" si="1"/>
        <v xml:space="preserve"> </v>
      </c>
      <c r="D66" s="56" t="str">
        <f t="shared" si="2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11</v>
      </c>
      <c r="C67" s="56" t="str">
        <f t="shared" si="1"/>
        <v xml:space="preserve"> </v>
      </c>
      <c r="D67" s="56" t="str">
        <f t="shared" si="2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11</v>
      </c>
      <c r="C68" s="56" t="str">
        <f t="shared" si="1"/>
        <v xml:space="preserve"> </v>
      </c>
      <c r="D68" s="56" t="str">
        <f t="shared" si="2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11</v>
      </c>
      <c r="C69" s="56" t="str">
        <f t="shared" si="1"/>
        <v xml:space="preserve"> </v>
      </c>
      <c r="D69" s="56" t="str">
        <f t="shared" si="2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B1:B1048576">
    <cfRule type="cellIs" dxfId="38" priority="1" stopIfTrue="1" operator="equal">
      <formula>"x"</formula>
    </cfRule>
  </conditionalFormatting>
  <conditionalFormatting sqref="G4:G205">
    <cfRule type="cellIs" dxfId="37" priority="2" stopIfTrue="1" operator="equal">
      <formula>#N/A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3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  <webPublishItem id="14087" divId="ebta league Tristar 3_14087" sourceType="range" sourceRef="B2:F11" destinationFile="C:\A TEER\Web\TEER League 08\Clacton t3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7" t="str">
        <f>Races!C7</f>
        <v>Dua 2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5" t="s">
        <v>74</v>
      </c>
      <c r="C4" s="59" t="s">
        <v>111</v>
      </c>
      <c r="D4" s="59"/>
      <c r="E4" s="126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74</v>
      </c>
      <c r="C5" s="60" t="s">
        <v>112</v>
      </c>
      <c r="D5" s="60"/>
      <c r="E5" s="127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6" priority="1" stopIfTrue="1" operator="equal">
      <formula>#N/A</formula>
    </cfRule>
  </conditionalFormatting>
  <conditionalFormatting sqref="B1:B1048576">
    <cfRule type="cellIs" dxfId="35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Races!C8</f>
        <v>Dua 3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5" t="s">
        <v>74</v>
      </c>
      <c r="C4" s="59" t="s">
        <v>111</v>
      </c>
      <c r="D4" s="59"/>
      <c r="E4" s="126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74</v>
      </c>
      <c r="C5" s="60" t="s">
        <v>112</v>
      </c>
      <c r="D5" s="60"/>
      <c r="E5" s="127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4" priority="1" stopIfTrue="1" operator="equal">
      <formula>#N/A</formula>
    </cfRule>
  </conditionalFormatting>
  <conditionalFormatting sqref="B1:B1048576">
    <cfRule type="cellIs" dxfId="33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7" t="str">
        <f>Races!C9</f>
        <v>Dua 4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5" t="s">
        <v>74</v>
      </c>
      <c r="C4" s="59" t="s">
        <v>111</v>
      </c>
      <c r="D4" s="59"/>
      <c r="E4" s="126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74</v>
      </c>
      <c r="C5" s="60" t="s">
        <v>112</v>
      </c>
      <c r="D5" s="60"/>
      <c r="E5" s="127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2" priority="1" stopIfTrue="1" operator="equal">
      <formula>#N/A</formula>
    </cfRule>
  </conditionalFormatting>
  <conditionalFormatting sqref="B1:B1048576">
    <cfRule type="cellIs" dxfId="31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02"/>
  <sheetViews>
    <sheetView workbookViewId="0">
      <selection activeCell="F17" sqref="A1:F17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Races!A6</f>
        <v>Holmwood House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111</v>
      </c>
      <c r="D4" s="70"/>
      <c r="E4" s="129">
        <v>2.3136574074074077E-2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74</v>
      </c>
      <c r="C5" s="73" t="s">
        <v>112</v>
      </c>
      <c r="D5" s="73"/>
      <c r="E5" s="130">
        <v>2.1817129629629631E-2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129</v>
      </c>
      <c r="C6" s="74" t="str">
        <f t="shared" ref="C6:C66" si="0">VLOOKUP(B6,name,3,FALSE)</f>
        <v>Male</v>
      </c>
      <c r="D6" s="74" t="str">
        <f>VLOOKUP(B6,name,2,FALSE)</f>
        <v>CTC</v>
      </c>
      <c r="E6" s="130">
        <v>2.1817129629629617E-2</v>
      </c>
      <c r="F6" s="75">
        <f>(VLOOKUP(C6,C$4:E$5,3,FALSE))/(E6/10000)</f>
        <v>10000.000000000005</v>
      </c>
      <c r="G6" t="str">
        <f>IF((ISERROR((VLOOKUP(B6,Calculation!C$2:C$382,1,FALSE)))),"not entered","")</f>
        <v/>
      </c>
    </row>
    <row r="7" spans="2:7">
      <c r="B7" s="72" t="s">
        <v>128</v>
      </c>
      <c r="C7" s="74" t="str">
        <f t="shared" si="0"/>
        <v>Male</v>
      </c>
      <c r="D7" s="74" t="str">
        <f>VLOOKUP(B7,name,2,FALSE)</f>
        <v>TSE</v>
      </c>
      <c r="E7" s="130">
        <v>2.2280092592592601E-2</v>
      </c>
      <c r="F7" s="75">
        <f>(VLOOKUP(C7,C$4:E$5,3,FALSE))/(E7/10000)</f>
        <v>9792.2077922077879</v>
      </c>
      <c r="G7" t="str">
        <f>IF((ISERROR((VLOOKUP(B7,Calculation!C$2:C$382,1,FALSE)))),"not entered","")</f>
        <v/>
      </c>
    </row>
    <row r="8" spans="2:7">
      <c r="B8" s="72" t="s">
        <v>138</v>
      </c>
      <c r="C8" s="74" t="str">
        <f t="shared" si="0"/>
        <v>Male</v>
      </c>
      <c r="D8" s="74" t="str">
        <f>VLOOKUP(B8,name,2,FALSE)</f>
        <v>EET</v>
      </c>
      <c r="E8" s="130">
        <v>2.5624999999999998E-2</v>
      </c>
      <c r="F8" s="75">
        <f>(VLOOKUP(C8,C$4:E$5,3,FALSE))/(E8/10000)</f>
        <v>8514.0018066847333</v>
      </c>
      <c r="G8" t="str">
        <f>IF((ISERROR((VLOOKUP(B8,Calculation!C$2:C$382,1,FALSE)))),"not entered","")</f>
        <v/>
      </c>
    </row>
    <row r="9" spans="2:7">
      <c r="B9" s="72" t="s">
        <v>140</v>
      </c>
      <c r="C9" s="74" t="str">
        <f t="shared" si="0"/>
        <v>Male</v>
      </c>
      <c r="D9" s="74" t="str">
        <f>VLOOKUP(B9,name,2,FALSE)</f>
        <v>EET</v>
      </c>
      <c r="E9" s="130">
        <v>2.7453703703703702E-2</v>
      </c>
      <c r="F9" s="75">
        <f>(VLOOKUP(C9,C$4:E$5,3,FALSE))/(E9/10000)</f>
        <v>7946.8802698145037</v>
      </c>
      <c r="G9" t="str">
        <f>IF((ISERROR((VLOOKUP(B9,Calculation!C$2:C$382,1,FALSE)))),"not entered","")</f>
        <v/>
      </c>
    </row>
    <row r="10" spans="2:7">
      <c r="B10" s="72" t="s">
        <v>145</v>
      </c>
      <c r="C10" s="74" t="str">
        <f t="shared" si="0"/>
        <v>Male</v>
      </c>
      <c r="D10" s="74" t="str">
        <f>VLOOKUP(B10,name,2,FALSE)</f>
        <v>DIS</v>
      </c>
      <c r="E10" s="130">
        <v>2.7766203703703696E-2</v>
      </c>
      <c r="F10" s="75">
        <f>(VLOOKUP(C10,C$4:E$5,3,FALSE))/(E10/10000)</f>
        <v>7857.4406002501064</v>
      </c>
      <c r="G10" t="str">
        <f>IF((ISERROR((VLOOKUP(B10,Calculation!C$2:C$382,1,FALSE)))),"not entered","")</f>
        <v/>
      </c>
    </row>
    <row r="11" spans="2:7">
      <c r="B11" s="72" t="s">
        <v>133</v>
      </c>
      <c r="C11" s="74" t="str">
        <f t="shared" si="0"/>
        <v>Female</v>
      </c>
      <c r="D11" s="74" t="str">
        <f t="shared" ref="D11:D66" si="1">VLOOKUP(B11,name,2,FALSE)</f>
        <v>CTC</v>
      </c>
      <c r="E11" s="130">
        <v>2.3136574074074073E-2</v>
      </c>
      <c r="F11" s="75">
        <f t="shared" ref="F11:F34" si="2">(VLOOKUP(C11,C$4:E$5,3,FALSE))/(E11/10000)</f>
        <v>10000.000000000002</v>
      </c>
      <c r="G11" t="str">
        <f>IF((ISERROR((VLOOKUP(B11,Calculation!C$2:C$382,1,FALSE)))),"not entered","")</f>
        <v/>
      </c>
    </row>
    <row r="12" spans="2:7">
      <c r="B12" s="72" t="s">
        <v>137</v>
      </c>
      <c r="C12" s="74" t="str">
        <f t="shared" si="0"/>
        <v>Female</v>
      </c>
      <c r="D12" s="74" t="str">
        <f t="shared" si="1"/>
        <v>CTC</v>
      </c>
      <c r="E12" s="130">
        <v>2.3865740740740729E-2</v>
      </c>
      <c r="F12" s="75">
        <f t="shared" si="2"/>
        <v>9694.4713870029154</v>
      </c>
      <c r="G12" t="str">
        <f>IF((ISERROR((VLOOKUP(B12,Calculation!C$2:C$382,1,FALSE)))),"not entered","")</f>
        <v/>
      </c>
    </row>
    <row r="13" spans="2:7">
      <c r="B13" s="72" t="s">
        <v>147</v>
      </c>
      <c r="C13" s="74" t="str">
        <f t="shared" si="0"/>
        <v>Female</v>
      </c>
      <c r="D13" s="74" t="str">
        <f t="shared" si="1"/>
        <v>ITC</v>
      </c>
      <c r="E13" s="130">
        <v>2.416666666666667E-2</v>
      </c>
      <c r="F13" s="75">
        <f t="shared" si="2"/>
        <v>9573.7547892720304</v>
      </c>
      <c r="G13" t="str">
        <f>IF((ISERROR((VLOOKUP(B13,Calculation!C$2:C$382,1,FALSE)))),"not entered","")</f>
        <v/>
      </c>
    </row>
    <row r="14" spans="2:7">
      <c r="B14" s="72" t="s">
        <v>141</v>
      </c>
      <c r="C14" s="74" t="str">
        <f t="shared" si="0"/>
        <v>Female</v>
      </c>
      <c r="D14" s="74" t="str">
        <f t="shared" si="1"/>
        <v>DIS</v>
      </c>
      <c r="E14" s="130">
        <v>2.6203703703703687E-2</v>
      </c>
      <c r="F14" s="75">
        <f t="shared" si="2"/>
        <v>8829.5053003533631</v>
      </c>
      <c r="G14" t="str">
        <f>IF((ISERROR((VLOOKUP(B14,Calculation!C$2:C$382,1,FALSE)))),"not entered","")</f>
        <v/>
      </c>
    </row>
    <row r="15" spans="2:7">
      <c r="B15" s="72" t="s">
        <v>146</v>
      </c>
      <c r="C15" s="74" t="str">
        <f t="shared" si="0"/>
        <v>Female</v>
      </c>
      <c r="D15" s="74" t="str">
        <f t="shared" si="1"/>
        <v>TFH</v>
      </c>
      <c r="E15" s="130">
        <v>2.8171296296296305E-2</v>
      </c>
      <c r="F15" s="75">
        <f t="shared" si="2"/>
        <v>8212.8184059161867</v>
      </c>
      <c r="G15" t="str">
        <f>IF((ISERROR((VLOOKUP(B15,Calculation!C$2:C$382,1,FALSE)))),"not entered","")</f>
        <v/>
      </c>
    </row>
    <row r="16" spans="2:7">
      <c r="B16" s="72" t="s">
        <v>142</v>
      </c>
      <c r="C16" s="74" t="str">
        <f t="shared" si="0"/>
        <v>Female</v>
      </c>
      <c r="D16" s="74" t="str">
        <f t="shared" si="1"/>
        <v>EET</v>
      </c>
      <c r="E16" s="130">
        <v>2.8912037037037028E-2</v>
      </c>
      <c r="F16" s="75">
        <f t="shared" si="2"/>
        <v>8002.4019215372336</v>
      </c>
      <c r="G16" t="str">
        <f>IF((ISERROR((VLOOKUP(B16,Calculation!C$2:C$382,1,FALSE)))),"not entered","")</f>
        <v/>
      </c>
    </row>
    <row r="17" spans="2:7">
      <c r="B17" s="72" t="s">
        <v>148</v>
      </c>
      <c r="C17" s="74" t="str">
        <f t="shared" si="0"/>
        <v>Female</v>
      </c>
      <c r="D17" s="74" t="str">
        <f t="shared" si="1"/>
        <v>DIS</v>
      </c>
      <c r="E17" s="130">
        <v>3.1527777777777766E-2</v>
      </c>
      <c r="F17" s="75">
        <f t="shared" si="2"/>
        <v>7338.472834067552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ref="F35:F66" si="3">(VLOOKUP(C35,C$4:E$5,3,FALSE))/(E35/10000)</f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3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ref="C67:C130" si="4">VLOOKUP(B67,name,3,FALSE)</f>
        <v xml:space="preserve"> </v>
      </c>
      <c r="D67" s="74" t="str">
        <f t="shared" ref="D67:D130" si="5">VLOOKUP(B67,name,2,FALSE)</f>
        <v xml:space="preserve"> </v>
      </c>
      <c r="E67" s="130">
        <v>1.1574074074074073E-5</v>
      </c>
      <c r="F67" s="75" t="e">
        <f t="shared" ref="F67:F98" si="6">(VLOOKUP(C67,C$4:E$5,3,FALSE))/(E67/10000)</f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4"/>
        <v xml:space="preserve"> </v>
      </c>
      <c r="D68" s="74" t="str">
        <f t="shared" si="5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4"/>
        <v xml:space="preserve"> </v>
      </c>
      <c r="D69" s="74" t="str">
        <f t="shared" si="5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4"/>
        <v xml:space="preserve"> </v>
      </c>
      <c r="D70" s="74" t="str">
        <f t="shared" si="5"/>
        <v xml:space="preserve"> </v>
      </c>
      <c r="E70" s="130">
        <v>1.1574074074074073E-5</v>
      </c>
      <c r="F70" s="75" t="e">
        <f t="shared" si="6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ref="F99:F130" si="7">(VLOOKUP(C99,C$4:E$5,3,FALSE))/(E99/10000)</f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7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7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7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ref="C131:C194" si="8">VLOOKUP(B131,name,3,FALSE)</f>
        <v xml:space="preserve"> </v>
      </c>
      <c r="D131" s="74" t="str">
        <f t="shared" ref="D131:D194" si="9">VLOOKUP(B131,name,2,FALSE)</f>
        <v xml:space="preserve"> </v>
      </c>
      <c r="E131" s="130">
        <v>1.1574074074074073E-5</v>
      </c>
      <c r="F131" s="75" t="e">
        <f t="shared" ref="F131:F162" si="10">(VLOOKUP(C131,C$4:E$5,3,FALSE))/(E131/10000)</f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8"/>
        <v xml:space="preserve"> </v>
      </c>
      <c r="D132" s="74" t="str">
        <f t="shared" si="9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8"/>
        <v xml:space="preserve"> </v>
      </c>
      <c r="D133" s="74" t="str">
        <f t="shared" si="9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8"/>
        <v xml:space="preserve"> </v>
      </c>
      <c r="D134" s="74" t="str">
        <f t="shared" si="9"/>
        <v xml:space="preserve"> </v>
      </c>
      <c r="E134" s="130">
        <v>1.1574074074074073E-5</v>
      </c>
      <c r="F134" s="75" t="e">
        <f t="shared" si="10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ref="F163:F194" si="11">(VLOOKUP(C163,C$4:E$5,3,FALSE))/(E163/10000)</f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ref="C195:C201" si="12">VLOOKUP(B195,name,3,FALSE)</f>
        <v xml:space="preserve"> </v>
      </c>
      <c r="D195" s="74" t="str">
        <f t="shared" ref="D195:D201" si="13">VLOOKUP(B195,name,2,FALSE)</f>
        <v xml:space="preserve"> </v>
      </c>
      <c r="E195" s="130">
        <v>1.1574074074074073E-5</v>
      </c>
      <c r="F195" s="75" t="e">
        <f t="shared" ref="F195:F201" si="14">(VLOOKUP(C195,C$4:E$5,3,FALSE))/(E195/10000)</f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12"/>
        <v xml:space="preserve"> </v>
      </c>
      <c r="D196" s="74" t="str">
        <f t="shared" si="13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12"/>
        <v xml:space="preserve"> </v>
      </c>
      <c r="D197" s="74" t="str">
        <f t="shared" si="13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0">
        <v>1.1574074074074073E-5</v>
      </c>
      <c r="F198" s="75" t="e">
        <f t="shared" si="14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 ht="13.5" thickBot="1">
      <c r="B202" s="76"/>
      <c r="C202" s="77"/>
      <c r="D202" s="77"/>
      <c r="E202" s="78"/>
      <c r="F202" s="79"/>
    </row>
  </sheetData>
  <phoneticPr fontId="2" type="noConversion"/>
  <conditionalFormatting sqref="B1:B1048576">
    <cfRule type="cellIs" dxfId="30" priority="1" stopIfTrue="1" operator="equal">
      <formula>"x"</formula>
    </cfRule>
  </conditionalFormatting>
  <conditionalFormatting sqref="G4:G202">
    <cfRule type="cellIs" dxfId="29" priority="2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14938" divId="ebta league Junior_14938" sourceType="range" sourceRef="A1:F10" destinationFile="C:\EBTA\webpages2\ebtaleague\WAVENEY.htm"/>
    <webPublishItem id="28906" divId="ebta league Tristar 3_28906" sourceType="range" sourceRef="A1:F17" destinationFile="C:\A TEER\Web\TEER League 08\Holmwood 3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B1:L206"/>
  <sheetViews>
    <sheetView workbookViewId="0">
      <selection activeCell="F20" sqref="A1:F20"/>
    </sheetView>
  </sheetViews>
  <sheetFormatPr defaultRowHeight="12.75"/>
  <cols>
    <col min="1" max="1" width="3" customWidth="1"/>
    <col min="2" max="2" width="19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  <col min="10" max="10" width="22.140625" bestFit="1" customWidth="1"/>
  </cols>
  <sheetData>
    <row r="1" spans="2:12">
      <c r="B1" s="30"/>
      <c r="C1" s="57"/>
      <c r="D1" s="31"/>
      <c r="E1" s="32"/>
    </row>
    <row r="2" spans="2:12" ht="15.75">
      <c r="B2" s="48" t="str">
        <f>Races!A7</f>
        <v>East Essex Kids</v>
      </c>
      <c r="C2" s="57"/>
      <c r="D2" s="31"/>
      <c r="E2" s="32"/>
    </row>
    <row r="3" spans="2:12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12">
      <c r="B4" s="128" t="s">
        <v>74</v>
      </c>
      <c r="C4" s="70" t="s">
        <v>111</v>
      </c>
      <c r="D4" s="70"/>
      <c r="E4" s="129">
        <v>2.388888888888889E-2</v>
      </c>
      <c r="F4" s="71">
        <f>E4/(E4/100)</f>
        <v>100</v>
      </c>
      <c r="G4" t="str">
        <f>IF((ISERROR((VLOOKUP(B4,Calculation!C$2:C$382,1,FALSE)))),"not entered","")</f>
        <v/>
      </c>
      <c r="L4" s="139"/>
    </row>
    <row r="5" spans="2:12">
      <c r="B5" s="72" t="s">
        <v>74</v>
      </c>
      <c r="C5" s="73" t="s">
        <v>112</v>
      </c>
      <c r="D5" s="73"/>
      <c r="E5" s="130">
        <v>2.3958333333333331E-2</v>
      </c>
      <c r="F5" s="75">
        <f>E5/(E5/100)</f>
        <v>100</v>
      </c>
      <c r="G5" t="str">
        <f>IF((ISERROR((VLOOKUP(B5,Calculation!C$2:C$382,1,FALSE)))),"not entered","")</f>
        <v/>
      </c>
      <c r="L5" s="139"/>
    </row>
    <row r="6" spans="2:12">
      <c r="B6" s="72" t="s">
        <v>129</v>
      </c>
      <c r="C6" s="74" t="str">
        <f t="shared" ref="C6:C26" si="0">VLOOKUP(B6,name,3,FALSE)</f>
        <v>Male</v>
      </c>
      <c r="D6" s="74" t="str">
        <f t="shared" ref="D6:D26" si="1">VLOOKUP(B6,name,2,FALSE)</f>
        <v>CTC</v>
      </c>
      <c r="E6" s="130">
        <v>2.3958333333333304E-2</v>
      </c>
      <c r="F6" s="75">
        <f t="shared" ref="F6:F26" si="2">(VLOOKUP(C6,C$4:E$5,3,FALSE))/(E6/10000)</f>
        <v>10000.000000000011</v>
      </c>
      <c r="G6" t="str">
        <f>IF((ISERROR((VLOOKUP(B6,Calculation!C$2:C$382,1,FALSE)))),"not entered","")</f>
        <v/>
      </c>
      <c r="L6" s="139"/>
    </row>
    <row r="7" spans="2:12">
      <c r="B7" s="72" t="s">
        <v>128</v>
      </c>
      <c r="C7" s="74" t="str">
        <f t="shared" si="0"/>
        <v>Male</v>
      </c>
      <c r="D7" s="74" t="str">
        <f t="shared" si="1"/>
        <v>TSE</v>
      </c>
      <c r="E7" s="130">
        <v>2.4432870370370341E-2</v>
      </c>
      <c r="F7" s="75">
        <f t="shared" si="2"/>
        <v>9805.7792515395649</v>
      </c>
      <c r="G7" t="str">
        <f>IF((ISERROR((VLOOKUP(B7,Calculation!C$2:C$382,1,FALSE)))),"not entered","")</f>
        <v/>
      </c>
      <c r="L7" s="139"/>
    </row>
    <row r="8" spans="2:12">
      <c r="B8" s="72" t="s">
        <v>132</v>
      </c>
      <c r="C8" s="74" t="str">
        <f t="shared" si="0"/>
        <v>Male</v>
      </c>
      <c r="D8" s="74" t="str">
        <f t="shared" si="1"/>
        <v>EET</v>
      </c>
      <c r="E8" s="130">
        <v>2.5023148148148211E-2</v>
      </c>
      <c r="F8" s="75">
        <f t="shared" si="2"/>
        <v>9574.4680851063586</v>
      </c>
      <c r="G8" t="str">
        <f>IF((ISERROR((VLOOKUP(B8,Calculation!C$2:C$382,1,FALSE)))),"not entered","")</f>
        <v/>
      </c>
      <c r="L8" s="139"/>
    </row>
    <row r="9" spans="2:12">
      <c r="B9" s="72" t="s">
        <v>130</v>
      </c>
      <c r="C9" s="74" t="str">
        <f t="shared" si="0"/>
        <v>Male</v>
      </c>
      <c r="D9" s="74" t="str">
        <f t="shared" si="1"/>
        <v>CTC</v>
      </c>
      <c r="E9" s="130">
        <v>2.5868055555555602E-2</v>
      </c>
      <c r="F9" s="75">
        <f t="shared" si="2"/>
        <v>9261.744966442935</v>
      </c>
      <c r="G9" t="str">
        <f>IF((ISERROR((VLOOKUP(B9,Calculation!C$2:C$382,1,FALSE)))),"not entered","")</f>
        <v/>
      </c>
      <c r="L9" s="139"/>
    </row>
    <row r="10" spans="2:12">
      <c r="B10" s="72" t="s">
        <v>133</v>
      </c>
      <c r="C10" s="74" t="str">
        <f t="shared" si="0"/>
        <v>Female</v>
      </c>
      <c r="D10" s="74" t="str">
        <f t="shared" si="1"/>
        <v>CTC</v>
      </c>
      <c r="E10" s="130">
        <v>2.5960648148148247E-2</v>
      </c>
      <c r="F10" s="75">
        <f t="shared" si="2"/>
        <v>9201.9616584930554</v>
      </c>
      <c r="G10" t="str">
        <f>IF((ISERROR((VLOOKUP(B10,Calculation!C$2:C$382,1,FALSE)))),"not entered","")</f>
        <v/>
      </c>
      <c r="L10" s="139"/>
    </row>
    <row r="11" spans="2:12">
      <c r="B11" s="72" t="s">
        <v>137</v>
      </c>
      <c r="C11" s="74" t="str">
        <f t="shared" si="0"/>
        <v>Female</v>
      </c>
      <c r="D11" s="74" t="str">
        <f t="shared" si="1"/>
        <v>CTC</v>
      </c>
      <c r="E11" s="130">
        <v>2.677083333333341E-2</v>
      </c>
      <c r="F11" s="75">
        <f t="shared" si="2"/>
        <v>8923.4760051880421</v>
      </c>
      <c r="G11" t="str">
        <f>IF((ISERROR((VLOOKUP(B11,Calculation!C$2:C$382,1,FALSE)))),"not entered","")</f>
        <v/>
      </c>
      <c r="L11" s="139"/>
    </row>
    <row r="12" spans="2:12">
      <c r="B12" s="72" t="s">
        <v>149</v>
      </c>
      <c r="C12" s="74" t="str">
        <f t="shared" si="0"/>
        <v>Female</v>
      </c>
      <c r="D12" s="74" t="str">
        <f t="shared" si="1"/>
        <v>TSE</v>
      </c>
      <c r="E12" s="130">
        <v>2.6944444444444438E-2</v>
      </c>
      <c r="F12" s="75">
        <f t="shared" si="2"/>
        <v>8865.9793814433015</v>
      </c>
      <c r="G12" t="str">
        <f>IF((ISERROR((VLOOKUP(B12,Calculation!C$2:C$382,1,FALSE)))),"not entered","")</f>
        <v/>
      </c>
      <c r="L12" s="139"/>
    </row>
    <row r="13" spans="2:12">
      <c r="B13" s="72" t="s">
        <v>150</v>
      </c>
      <c r="C13" s="74" t="str">
        <f t="shared" si="0"/>
        <v>Male</v>
      </c>
      <c r="D13" s="74" t="str">
        <f t="shared" si="1"/>
        <v>TSE</v>
      </c>
      <c r="E13" s="130">
        <v>2.8009259259259345E-2</v>
      </c>
      <c r="F13" s="75">
        <f t="shared" si="2"/>
        <v>8553.7190082644356</v>
      </c>
      <c r="G13" t="str">
        <f>IF((ISERROR((VLOOKUP(B13,Calculation!C$2:C$382,1,FALSE)))),"not entered","")</f>
        <v/>
      </c>
      <c r="L13" s="139"/>
    </row>
    <row r="14" spans="2:12">
      <c r="B14" s="72" t="s">
        <v>151</v>
      </c>
      <c r="C14" s="74" t="str">
        <f t="shared" si="0"/>
        <v>Male</v>
      </c>
      <c r="D14" s="74" t="str">
        <f t="shared" si="1"/>
        <v>CTC</v>
      </c>
      <c r="E14" s="130">
        <v>2.9050925925925841E-2</v>
      </c>
      <c r="F14" s="75">
        <f t="shared" si="2"/>
        <v>8247.0119521912584</v>
      </c>
      <c r="G14" t="str">
        <f>IF((ISERROR((VLOOKUP(B14,Calculation!C$2:C$382,1,FALSE)))),"not entered","")</f>
        <v/>
      </c>
      <c r="L14" s="139"/>
    </row>
    <row r="15" spans="2:12">
      <c r="B15" s="72" t="s">
        <v>152</v>
      </c>
      <c r="C15" s="74" t="str">
        <f t="shared" si="0"/>
        <v>Female</v>
      </c>
      <c r="D15" s="74" t="str">
        <f t="shared" si="1"/>
        <v>TSE</v>
      </c>
      <c r="E15" s="130">
        <v>3.1168981481481506E-2</v>
      </c>
      <c r="F15" s="75">
        <f t="shared" si="2"/>
        <v>7664.3148904567342</v>
      </c>
      <c r="G15" t="str">
        <f>IF((ISERROR((VLOOKUP(B15,Calculation!C$2:C$382,1,FALSE)))),"not entered","")</f>
        <v/>
      </c>
      <c r="L15" s="139"/>
    </row>
    <row r="16" spans="2:12">
      <c r="B16" s="72" t="s">
        <v>153</v>
      </c>
      <c r="C16" s="74" t="str">
        <f t="shared" si="0"/>
        <v>Male</v>
      </c>
      <c r="D16" s="74" t="str">
        <f t="shared" si="1"/>
        <v>EET</v>
      </c>
      <c r="E16" s="130">
        <v>3.1261574074074039E-2</v>
      </c>
      <c r="F16" s="75">
        <f t="shared" si="2"/>
        <v>7663.8282117734252</v>
      </c>
      <c r="G16" t="str">
        <f>IF((ISERROR((VLOOKUP(B16,Calculation!C$2:C$382,1,FALSE)))),"not entered","")</f>
        <v/>
      </c>
      <c r="L16" s="139"/>
    </row>
    <row r="17" spans="2:12">
      <c r="B17" s="72" t="s">
        <v>143</v>
      </c>
      <c r="C17" s="74" t="str">
        <f t="shared" si="0"/>
        <v>Male</v>
      </c>
      <c r="D17" s="74" t="str">
        <f t="shared" si="1"/>
        <v>CTC</v>
      </c>
      <c r="E17" s="130">
        <v>3.4340277777777928E-2</v>
      </c>
      <c r="F17" s="75">
        <f t="shared" si="2"/>
        <v>6976.7441860464814</v>
      </c>
      <c r="G17" t="str">
        <f>IF((ISERROR((VLOOKUP(B17,Calculation!C$2:C$382,1,FALSE)))),"not entered","")</f>
        <v/>
      </c>
      <c r="L17" s="139"/>
    </row>
    <row r="18" spans="2:12">
      <c r="B18" s="72" t="s">
        <v>154</v>
      </c>
      <c r="C18" s="74" t="str">
        <f t="shared" si="0"/>
        <v>Female</v>
      </c>
      <c r="D18" s="74" t="str">
        <f t="shared" si="1"/>
        <v>TFH</v>
      </c>
      <c r="E18" s="130">
        <v>3.4363425925926006E-2</v>
      </c>
      <c r="F18" s="75">
        <f t="shared" si="2"/>
        <v>6951.8356348938878</v>
      </c>
      <c r="G18" t="str">
        <f>IF((ISERROR((VLOOKUP(B18,Calculation!C$2:C$382,1,FALSE)))),"not entered","")</f>
        <v/>
      </c>
      <c r="L18" s="139"/>
    </row>
    <row r="19" spans="2:12">
      <c r="B19" s="72" t="s">
        <v>142</v>
      </c>
      <c r="C19" s="74" t="str">
        <f t="shared" si="0"/>
        <v>Female</v>
      </c>
      <c r="D19" s="74" t="str">
        <f t="shared" si="1"/>
        <v>EET</v>
      </c>
      <c r="E19" s="130">
        <v>3.4502314814814916E-2</v>
      </c>
      <c r="F19" s="75">
        <f t="shared" si="2"/>
        <v>6923.8510566923651</v>
      </c>
      <c r="G19" t="str">
        <f>IF((ISERROR((VLOOKUP(B19,Calculation!C$2:C$382,1,FALSE)))),"not entered","")</f>
        <v/>
      </c>
      <c r="L19" s="139"/>
    </row>
    <row r="20" spans="2:12">
      <c r="B20" s="72" t="s">
        <v>155</v>
      </c>
      <c r="C20" s="74" t="str">
        <f t="shared" si="0"/>
        <v>Male</v>
      </c>
      <c r="D20" s="74" t="str">
        <f t="shared" si="1"/>
        <v>EET</v>
      </c>
      <c r="E20" s="130">
        <v>5.4155092592592657E-2</v>
      </c>
      <c r="F20" s="75">
        <f t="shared" si="2"/>
        <v>4424.0222269715696</v>
      </c>
      <c r="G20" t="str">
        <f>IF((ISERROR((VLOOKUP(B20,Calculation!C$2:C$382,1,FALSE)))),"not entered","")</f>
        <v/>
      </c>
      <c r="L20" s="139"/>
    </row>
    <row r="21" spans="2:12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  <c r="L21" s="139"/>
    </row>
    <row r="22" spans="2:12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12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12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12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  <c r="L25" s="139"/>
    </row>
    <row r="26" spans="2:12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  <c r="L26" s="139"/>
    </row>
    <row r="27" spans="2:12">
      <c r="B27" s="72" t="s">
        <v>11</v>
      </c>
      <c r="C27" s="74" t="str">
        <f t="shared" ref="C27:C69" si="3">VLOOKUP(B27,name,3,FALSE)</f>
        <v xml:space="preserve"> </v>
      </c>
      <c r="D27" s="74" t="str">
        <f t="shared" ref="D27:D69" si="4">VLOOKUP(B27,name,2,FALSE)</f>
        <v xml:space="preserve"> </v>
      </c>
      <c r="E27" s="130">
        <v>1.1574074074074073E-5</v>
      </c>
      <c r="F27" s="75" t="e">
        <f t="shared" ref="F27:F37" si="5">(VLOOKUP(C27,C$4:E$5,3,FALSE))/(E27/10000)</f>
        <v>#N/A</v>
      </c>
      <c r="G27" t="str">
        <f>IF((ISERROR((VLOOKUP(B27,Calculation!C$2:C$382,1,FALSE)))),"not entered","")</f>
        <v/>
      </c>
    </row>
    <row r="28" spans="2:12">
      <c r="B28" s="72" t="s">
        <v>11</v>
      </c>
      <c r="C28" s="74" t="str">
        <f t="shared" si="3"/>
        <v xml:space="preserve"> </v>
      </c>
      <c r="D28" s="74" t="str">
        <f t="shared" si="4"/>
        <v xml:space="preserve"> </v>
      </c>
      <c r="E28" s="130">
        <v>1.1574074074074073E-5</v>
      </c>
      <c r="F28" s="75" t="e">
        <f t="shared" si="5"/>
        <v>#N/A</v>
      </c>
      <c r="G28" t="str">
        <f>IF((ISERROR((VLOOKUP(B28,Calculation!C$2:C$382,1,FALSE)))),"not entered","")</f>
        <v/>
      </c>
    </row>
    <row r="29" spans="2:12">
      <c r="B29" s="72" t="s">
        <v>11</v>
      </c>
      <c r="C29" s="74" t="str">
        <f t="shared" si="3"/>
        <v xml:space="preserve"> </v>
      </c>
      <c r="D29" s="74" t="str">
        <f t="shared" si="4"/>
        <v xml:space="preserve"> </v>
      </c>
      <c r="E29" s="130">
        <v>1.1574074074074073E-5</v>
      </c>
      <c r="F29" s="75" t="e">
        <f t="shared" si="5"/>
        <v>#N/A</v>
      </c>
      <c r="G29" t="str">
        <f>IF((ISERROR((VLOOKUP(B29,Calculation!C$2:C$382,1,FALSE)))),"not entered","")</f>
        <v/>
      </c>
    </row>
    <row r="30" spans="2:12">
      <c r="B30" s="72" t="s">
        <v>11</v>
      </c>
      <c r="C30" s="74" t="str">
        <f t="shared" si="3"/>
        <v xml:space="preserve"> </v>
      </c>
      <c r="D30" s="74" t="str">
        <f t="shared" si="4"/>
        <v xml:space="preserve"> </v>
      </c>
      <c r="E30" s="130">
        <v>1.1574074074074073E-5</v>
      </c>
      <c r="F30" s="75" t="e">
        <f t="shared" si="5"/>
        <v>#N/A</v>
      </c>
      <c r="G30" t="str">
        <f>IF((ISERROR((VLOOKUP(B30,Calculation!C$2:C$382,1,FALSE)))),"not entered","")</f>
        <v/>
      </c>
    </row>
    <row r="31" spans="2:12">
      <c r="B31" s="72" t="s">
        <v>11</v>
      </c>
      <c r="C31" s="74" t="str">
        <f t="shared" si="3"/>
        <v xml:space="preserve"> </v>
      </c>
      <c r="D31" s="74" t="str">
        <f t="shared" si="4"/>
        <v xml:space="preserve"> </v>
      </c>
      <c r="E31" s="130">
        <v>1.1574074074074073E-5</v>
      </c>
      <c r="F31" s="75" t="e">
        <f t="shared" si="5"/>
        <v>#N/A</v>
      </c>
      <c r="G31" t="str">
        <f>IF((ISERROR((VLOOKUP(B31,Calculation!C$2:C$382,1,FALSE)))),"not entered","")</f>
        <v/>
      </c>
    </row>
    <row r="32" spans="2:12">
      <c r="B32" s="72" t="s">
        <v>11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5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si="5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5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5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ref="F38:F69" si="6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6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6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6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6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6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6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6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6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6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6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6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6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6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6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6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3"/>
        <v xml:space="preserve"> </v>
      </c>
      <c r="D67" s="74" t="str">
        <f t="shared" si="4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3"/>
        <v xml:space="preserve"> </v>
      </c>
      <c r="D68" s="74" t="str">
        <f t="shared" si="4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3"/>
        <v xml:space="preserve"> </v>
      </c>
      <c r="D69" s="74" t="str">
        <f t="shared" si="4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7">VLOOKUP(B70,name,3,FALSE)</f>
        <v xml:space="preserve"> </v>
      </c>
      <c r="D70" s="74" t="str">
        <f t="shared" ref="D70:D133" si="8">VLOOKUP(B70,name,2,FALSE)</f>
        <v xml:space="preserve"> </v>
      </c>
      <c r="E70" s="130">
        <v>1.1574074074074073E-5</v>
      </c>
      <c r="F70" s="75" t="e">
        <f t="shared" ref="F70:F101" si="9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9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ref="F102:F133" si="10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7"/>
        <v xml:space="preserve"> </v>
      </c>
      <c r="D131" s="74" t="str">
        <f t="shared" si="8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7"/>
        <v xml:space="preserve"> </v>
      </c>
      <c r="D132" s="74" t="str">
        <f t="shared" si="8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7"/>
        <v xml:space="preserve"> </v>
      </c>
      <c r="D133" s="74" t="str">
        <f t="shared" si="8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11">VLOOKUP(B134,name,3,FALSE)</f>
        <v xml:space="preserve"> </v>
      </c>
      <c r="D134" s="74" t="str">
        <f t="shared" ref="D134:D197" si="12">VLOOKUP(B134,name,2,FALSE)</f>
        <v xml:space="preserve"> </v>
      </c>
      <c r="E134" s="130">
        <v>1.1574074074074073E-5</v>
      </c>
      <c r="F134" s="75" t="e">
        <f t="shared" ref="F134:F165" si="13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3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ref="F166:F197" si="14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11"/>
        <v xml:space="preserve"> </v>
      </c>
      <c r="D195" s="74" t="str">
        <f t="shared" si="12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11"/>
        <v xml:space="preserve"> </v>
      </c>
      <c r="D196" s="74" t="str">
        <f t="shared" si="12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11"/>
        <v xml:space="preserve"> </v>
      </c>
      <c r="D197" s="74" t="str">
        <f t="shared" si="12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5">VLOOKUP(B198,name,3,FALSE)</f>
        <v xml:space="preserve"> </v>
      </c>
      <c r="D198" s="74" t="str">
        <f t="shared" ref="D198:D204" si="16">VLOOKUP(B198,name,2,FALSE)</f>
        <v xml:space="preserve"> </v>
      </c>
      <c r="E198" s="130">
        <v>1.1574074074074073E-5</v>
      </c>
      <c r="F198" s="75" t="e">
        <f t="shared" ref="F198:F204" si="17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5"/>
        <v xml:space="preserve"> </v>
      </c>
      <c r="D202" s="74" t="str">
        <f t="shared" si="16"/>
        <v xml:space="preserve"> </v>
      </c>
      <c r="E202" s="130">
        <v>1.1574074074074073E-5</v>
      </c>
      <c r="F202" s="75" t="e">
        <f t="shared" si="17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5"/>
        <v xml:space="preserve"> </v>
      </c>
      <c r="D203" s="74" t="str">
        <f t="shared" si="16"/>
        <v xml:space="preserve"> </v>
      </c>
      <c r="E203" s="130">
        <v>1.1574074074074073E-5</v>
      </c>
      <c r="F203" s="75" t="e">
        <f t="shared" si="17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5"/>
        <v xml:space="preserve"> </v>
      </c>
      <c r="D204" s="74" t="str">
        <f t="shared" si="16"/>
        <v xml:space="preserve"> </v>
      </c>
      <c r="E204" s="130">
        <v>1.1574074074074073E-5</v>
      </c>
      <c r="F204" s="75" t="e">
        <f t="shared" si="17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28" priority="1" stopIfTrue="1" operator="equal">
      <formula>"x"</formula>
    </cfRule>
  </conditionalFormatting>
  <conditionalFormatting sqref="G4:G205">
    <cfRule type="cellIs" dxfId="27" priority="2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24534" divId="ebta league Junior_24534" sourceType="sheet" destinationFile="C:\EBTA\webpages2\ebtaleague\junior grays.htm"/>
    <webPublishItem id="6422" divId="ebta league Tristar 3_6422" sourceType="range" sourceRef="A1:F20" destinationFile="C:\A TEER\Web\TEER League 08\EET T3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F19" sqref="A1:F19"/>
    </sheetView>
  </sheetViews>
  <sheetFormatPr defaultRowHeight="12.75"/>
  <cols>
    <col min="1" max="1" width="3" customWidth="1"/>
    <col min="2" max="2" width="19" bestFit="1" customWidth="1"/>
    <col min="3" max="3" width="7.14062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Races!A8</f>
        <v>North Norfolk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111</v>
      </c>
      <c r="D4" s="70"/>
      <c r="E4" s="129">
        <v>2.3483796296296298E-2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74</v>
      </c>
      <c r="C5" s="73" t="s">
        <v>112</v>
      </c>
      <c r="D5" s="73"/>
      <c r="E5" s="130">
        <v>2.207175925925926E-2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164</v>
      </c>
      <c r="C6" s="74" t="str">
        <f t="shared" ref="C6:C67" si="0">VLOOKUP(B6,name,3,FALSE)</f>
        <v>Female</v>
      </c>
      <c r="D6" s="74" t="str">
        <f t="shared" ref="D6:D67" si="1">VLOOKUP(B6,name,2,FALSE)</f>
        <v>CTC</v>
      </c>
      <c r="E6" s="130">
        <v>2.3483796296296308E-2</v>
      </c>
      <c r="F6" s="75">
        <f t="shared" ref="F6:F35" si="2">(VLOOKUP(C6,C$4:E$5,3,FALSE))/(E6/10000)</f>
        <v>9999.9999999999945</v>
      </c>
      <c r="G6" t="str">
        <f>IF((ISERROR((VLOOKUP(B6,Calculation!C$2:C$382,1,FALSE)))),"not entered","")</f>
        <v/>
      </c>
    </row>
    <row r="7" spans="2:7">
      <c r="B7" s="72" t="s">
        <v>137</v>
      </c>
      <c r="C7" s="74" t="str">
        <f t="shared" si="0"/>
        <v>Female</v>
      </c>
      <c r="D7" s="74" t="str">
        <f t="shared" si="1"/>
        <v>CTC</v>
      </c>
      <c r="E7" s="130">
        <v>2.4363425925925927E-2</v>
      </c>
      <c r="F7" s="75">
        <f t="shared" si="2"/>
        <v>9638.9548693586694</v>
      </c>
      <c r="G7" t="str">
        <f>IF((ISERROR((VLOOKUP(B7,Calculation!C$2:C$382,1,FALSE)))),"not entered","")</f>
        <v/>
      </c>
    </row>
    <row r="8" spans="2:7">
      <c r="B8" s="72" t="s">
        <v>159</v>
      </c>
      <c r="C8" s="74" t="str">
        <f t="shared" si="0"/>
        <v>Female</v>
      </c>
      <c r="D8" s="74" t="str">
        <f t="shared" si="1"/>
        <v>TAS</v>
      </c>
      <c r="E8" s="130">
        <v>2.4421296296296288E-2</v>
      </c>
      <c r="F8" s="75">
        <f t="shared" si="2"/>
        <v>9616.1137440758321</v>
      </c>
      <c r="G8" t="str">
        <f>IF((ISERROR((VLOOKUP(B8,Calculation!C$2:C$382,1,FALSE)))),"not entered","")</f>
        <v/>
      </c>
    </row>
    <row r="9" spans="2:7">
      <c r="B9" s="72" t="s">
        <v>147</v>
      </c>
      <c r="C9" s="74" t="str">
        <f t="shared" si="0"/>
        <v>Female</v>
      </c>
      <c r="D9" s="74" t="str">
        <f t="shared" si="1"/>
        <v>ITC</v>
      </c>
      <c r="E9" s="130">
        <v>2.5983796296296297E-2</v>
      </c>
      <c r="F9" s="75">
        <f t="shared" si="2"/>
        <v>9037.8619153674827</v>
      </c>
      <c r="G9" t="str">
        <f>IF((ISERROR((VLOOKUP(B9,Calculation!C$2:C$382,1,FALSE)))),"not entered","")</f>
        <v/>
      </c>
    </row>
    <row r="10" spans="2:7">
      <c r="B10" s="72" t="s">
        <v>158</v>
      </c>
      <c r="C10" s="74" t="str">
        <f t="shared" si="0"/>
        <v>Female</v>
      </c>
      <c r="D10" s="74" t="str">
        <f t="shared" si="1"/>
        <v>TAS</v>
      </c>
      <c r="E10" s="130">
        <v>2.9965277777777785E-2</v>
      </c>
      <c r="F10" s="75">
        <f t="shared" si="2"/>
        <v>7837.0027037466189</v>
      </c>
      <c r="G10" t="str">
        <f>IF((ISERROR((VLOOKUP(B10,Calculation!C$2:C$382,1,FALSE)))),"not entered","")</f>
        <v/>
      </c>
    </row>
    <row r="11" spans="2:7">
      <c r="B11" s="72" t="s">
        <v>160</v>
      </c>
      <c r="C11" s="74" t="str">
        <f t="shared" si="0"/>
        <v>Female</v>
      </c>
      <c r="D11" s="74" t="str">
        <f t="shared" si="1"/>
        <v>TAS</v>
      </c>
      <c r="E11" s="130">
        <v>3.0416666666666661E-2</v>
      </c>
      <c r="F11" s="75">
        <f t="shared" si="2"/>
        <v>7720.7001522070032</v>
      </c>
      <c r="G11" t="str">
        <f>IF((ISERROR((VLOOKUP(B11,Calculation!C$2:C$382,1,FALSE)))),"not entered","")</f>
        <v/>
      </c>
    </row>
    <row r="12" spans="2:7">
      <c r="B12" s="72" t="s">
        <v>129</v>
      </c>
      <c r="C12" s="74" t="str">
        <f t="shared" si="0"/>
        <v>Male</v>
      </c>
      <c r="D12" s="74" t="str">
        <f t="shared" si="1"/>
        <v>CTC</v>
      </c>
      <c r="E12" s="130">
        <v>2.2071759259259249E-2</v>
      </c>
      <c r="F12" s="75">
        <f t="shared" si="2"/>
        <v>10000.000000000005</v>
      </c>
      <c r="G12" t="str">
        <f>IF((ISERROR((VLOOKUP(B12,Calculation!C$2:C$382,1,FALSE)))),"not entered","")</f>
        <v/>
      </c>
    </row>
    <row r="13" spans="2:7">
      <c r="B13" s="72" t="s">
        <v>128</v>
      </c>
      <c r="C13" s="74" t="str">
        <f t="shared" si="0"/>
        <v>Male</v>
      </c>
      <c r="D13" s="74" t="str">
        <f t="shared" si="1"/>
        <v>TSE</v>
      </c>
      <c r="E13" s="130">
        <v>2.3472222222222217E-2</v>
      </c>
      <c r="F13" s="75">
        <f t="shared" si="2"/>
        <v>9403.3530571992123</v>
      </c>
      <c r="G13" t="str">
        <f>IF((ISERROR((VLOOKUP(B13,Calculation!C$2:C$382,1,FALSE)))),"not entered","")</f>
        <v/>
      </c>
    </row>
    <row r="14" spans="2:7">
      <c r="B14" s="72" t="s">
        <v>134</v>
      </c>
      <c r="C14" s="74" t="str">
        <f t="shared" si="0"/>
        <v>Male</v>
      </c>
      <c r="D14" s="74" t="str">
        <f t="shared" si="1"/>
        <v>TFH</v>
      </c>
      <c r="E14" s="130">
        <v>2.5902777777777761E-2</v>
      </c>
      <c r="F14" s="75">
        <f t="shared" si="2"/>
        <v>8521.0008936550548</v>
      </c>
      <c r="G14" t="str">
        <f>IF((ISERROR((VLOOKUP(B14,Calculation!C$2:C$382,1,FALSE)))),"not entered","")</f>
        <v/>
      </c>
    </row>
    <row r="15" spans="2:7">
      <c r="B15" s="72" t="s">
        <v>145</v>
      </c>
      <c r="C15" s="74" t="str">
        <f t="shared" si="0"/>
        <v>Male</v>
      </c>
      <c r="D15" s="74" t="str">
        <f t="shared" si="1"/>
        <v>DIS</v>
      </c>
      <c r="E15" s="130">
        <v>2.5902777777777775E-2</v>
      </c>
      <c r="F15" s="75">
        <f t="shared" si="2"/>
        <v>8521.0008936550494</v>
      </c>
      <c r="G15" t="str">
        <f>IF((ISERROR((VLOOKUP(B15,Calculation!C$2:C$382,1,FALSE)))),"not entered","")</f>
        <v/>
      </c>
    </row>
    <row r="16" spans="2:7">
      <c r="B16" s="72" t="s">
        <v>161</v>
      </c>
      <c r="C16" s="74" t="str">
        <f t="shared" si="0"/>
        <v>Male</v>
      </c>
      <c r="D16" s="74" t="str">
        <f t="shared" si="1"/>
        <v>TAS</v>
      </c>
      <c r="E16" s="130">
        <v>2.6261574074074076E-2</v>
      </c>
      <c r="F16" s="75">
        <f t="shared" si="2"/>
        <v>8404.5835169678267</v>
      </c>
      <c r="G16" t="str">
        <f>IF((ISERROR((VLOOKUP(B16,Calculation!C$2:C$382,1,FALSE)))),"not entered","")</f>
        <v/>
      </c>
    </row>
    <row r="17" spans="2:7">
      <c r="B17" s="72" t="s">
        <v>151</v>
      </c>
      <c r="C17" s="74" t="str">
        <f t="shared" si="0"/>
        <v>Male</v>
      </c>
      <c r="D17" s="74" t="str">
        <f t="shared" si="1"/>
        <v>CTC</v>
      </c>
      <c r="E17" s="130">
        <v>2.64699074074074E-2</v>
      </c>
      <c r="F17" s="75">
        <f t="shared" si="2"/>
        <v>8338.4346305203344</v>
      </c>
      <c r="G17" t="str">
        <f>IF((ISERROR((VLOOKUP(B17,Calculation!C$2:C$382,1,FALSE)))),"not entered","")</f>
        <v/>
      </c>
    </row>
    <row r="18" spans="2:7">
      <c r="B18" s="72" t="s">
        <v>162</v>
      </c>
      <c r="C18" s="74" t="str">
        <f t="shared" si="0"/>
        <v>Male</v>
      </c>
      <c r="D18" s="74" t="str">
        <f t="shared" si="1"/>
        <v>TAS</v>
      </c>
      <c r="E18" s="130">
        <v>2.6875E-2</v>
      </c>
      <c r="F18" s="75">
        <f t="shared" si="2"/>
        <v>8212.747631352282</v>
      </c>
      <c r="G18" t="str">
        <f>IF((ISERROR((VLOOKUP(B18,Calculation!C$2:C$382,1,FALSE)))),"not entered","")</f>
        <v/>
      </c>
    </row>
    <row r="19" spans="2:7">
      <c r="B19" s="72" t="s">
        <v>163</v>
      </c>
      <c r="C19" s="74" t="str">
        <f t="shared" si="0"/>
        <v>Male</v>
      </c>
      <c r="D19" s="74" t="str">
        <f t="shared" si="1"/>
        <v>TAC</v>
      </c>
      <c r="E19" s="130">
        <v>2.9849537037037036E-2</v>
      </c>
      <c r="F19" s="75">
        <f t="shared" si="2"/>
        <v>7394.3388910430403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ref="F36:F67" si="3">(VLOOKUP(C36,C$4:E$5,3,FALSE))/(E36/10000)</f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ref="C68:C131" si="4">VLOOKUP(B68,name,3,FALSE)</f>
        <v xml:space="preserve"> </v>
      </c>
      <c r="D68" s="74" t="str">
        <f t="shared" ref="D68:D131" si="5">VLOOKUP(B68,name,2,FALSE)</f>
        <v xml:space="preserve"> </v>
      </c>
      <c r="E68" s="130">
        <v>1.1574074074074073E-5</v>
      </c>
      <c r="F68" s="75" t="e">
        <f t="shared" ref="F68:F99" si="6">(VLOOKUP(C68,C$4:E$5,3,FALSE))/(E68/10000)</f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4"/>
        <v xml:space="preserve"> </v>
      </c>
      <c r="D69" s="74" t="str">
        <f t="shared" si="5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4"/>
        <v xml:space="preserve"> </v>
      </c>
      <c r="D70" s="74" t="str">
        <f t="shared" si="5"/>
        <v xml:space="preserve"> </v>
      </c>
      <c r="E70" s="130">
        <v>1.1574074074074073E-5</v>
      </c>
      <c r="F70" s="75" t="e">
        <f t="shared" si="6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ref="F100:F131" si="7">(VLOOKUP(C100,C$4:E$5,3,FALSE))/(E100/10000)</f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7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7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ref="C132:C195" si="8">VLOOKUP(B132,name,3,FALSE)</f>
        <v xml:space="preserve"> </v>
      </c>
      <c r="D132" s="74" t="str">
        <f t="shared" ref="D132:D195" si="9">VLOOKUP(B132,name,2,FALSE)</f>
        <v xml:space="preserve"> </v>
      </c>
      <c r="E132" s="130">
        <v>1.1574074074074073E-5</v>
      </c>
      <c r="F132" s="75" t="e">
        <f t="shared" ref="F132:F163" si="10">(VLOOKUP(C132,C$4:E$5,3,FALSE))/(E132/10000)</f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8"/>
        <v xml:space="preserve"> </v>
      </c>
      <c r="D133" s="74" t="str">
        <f t="shared" si="9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8"/>
        <v xml:space="preserve"> </v>
      </c>
      <c r="D134" s="74" t="str">
        <f t="shared" si="9"/>
        <v xml:space="preserve"> </v>
      </c>
      <c r="E134" s="130">
        <v>1.1574074074074073E-5</v>
      </c>
      <c r="F134" s="75" t="e">
        <f t="shared" si="10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ref="F164:F195" si="11">(VLOOKUP(C164,C$4:E$5,3,FALSE))/(E164/10000)</f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ref="C196:C202" si="12">VLOOKUP(B196,name,3,FALSE)</f>
        <v xml:space="preserve"> </v>
      </c>
      <c r="D196" s="74" t="str">
        <f t="shared" ref="D196:D202" si="13">VLOOKUP(B196,name,2,FALSE)</f>
        <v xml:space="preserve"> </v>
      </c>
      <c r="E196" s="130">
        <v>1.1574074074074073E-5</v>
      </c>
      <c r="F196" s="75" t="e">
        <f t="shared" ref="F196:F202" si="14">(VLOOKUP(C196,C$4:E$5,3,FALSE))/(E196/10000)</f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12"/>
        <v xml:space="preserve"> </v>
      </c>
      <c r="D197" s="74" t="str">
        <f t="shared" si="13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0">
        <v>1.1574074074074073E-5</v>
      </c>
      <c r="F198" s="75" t="e">
        <f t="shared" si="14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 ht="13.5" thickBot="1">
      <c r="B203" s="76"/>
      <c r="C203" s="77"/>
      <c r="D203" s="77"/>
      <c r="E203" s="78"/>
      <c r="F203" s="7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26" priority="1" stopIfTrue="1" operator="equal">
      <formula>"x"</formula>
    </cfRule>
  </conditionalFormatting>
  <conditionalFormatting sqref="G4:G203">
    <cfRule type="cellIs" dxfId="25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1327" divId="ebta league Tristar 3_21327" sourceType="range" sourceRef="A1:F19" destinationFile="C:\A TEER\Web\TEER League 08\NNorfolk T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64</vt:i4>
      </vt:variant>
    </vt:vector>
  </HeadingPairs>
  <TitlesOfParts>
    <vt:vector size="86" baseType="lpstr">
      <vt:lpstr>Races</vt:lpstr>
      <vt:lpstr>League</vt:lpstr>
      <vt:lpstr>Dua 1</vt:lpstr>
      <vt:lpstr>Dua 2</vt:lpstr>
      <vt:lpstr>Dua 3</vt:lpstr>
      <vt:lpstr>Dua 4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Aqua 1</vt:lpstr>
      <vt:lpstr>Aqua2</vt:lpstr>
      <vt:lpstr>Aqua3</vt:lpstr>
      <vt:lpstr>Aqua4</vt:lpstr>
      <vt:lpstr>Calculation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</vt:lpstr>
      <vt:lpstr>Dua1head</vt:lpstr>
      <vt:lpstr>dua2</vt:lpstr>
      <vt:lpstr>Dua2head</vt:lpstr>
      <vt:lpstr>dua3</vt:lpstr>
      <vt:lpstr>Dua3head</vt:lpstr>
      <vt:lpstr>dua4</vt:lpstr>
      <vt:lpstr>Dua4head</vt:lpstr>
      <vt:lpstr>MainLeague</vt:lpstr>
      <vt:lpstr>name</vt:lpstr>
      <vt:lpstr>'Dua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</vt:lpstr>
      <vt:lpstr>tri10</vt:lpstr>
      <vt:lpstr>Tri10head</vt:lpstr>
      <vt:lpstr>tri11</vt:lpstr>
      <vt:lpstr>Tri11head</vt:lpstr>
      <vt:lpstr>Tri1head</vt:lpstr>
      <vt:lpstr>tri2</vt:lpstr>
      <vt:lpstr>Tri2head</vt:lpstr>
      <vt:lpstr>tri3</vt:lpstr>
      <vt:lpstr>Tri3head</vt:lpstr>
      <vt:lpstr>tri4</vt:lpstr>
      <vt:lpstr>Tri4head</vt:lpstr>
      <vt:lpstr>tri5</vt:lpstr>
      <vt:lpstr>Tri5head</vt:lpstr>
      <vt:lpstr>tri6</vt:lpstr>
      <vt:lpstr>Tri6head</vt:lpstr>
      <vt:lpstr>tri7</vt:lpstr>
      <vt:lpstr>Tri7head</vt:lpstr>
      <vt:lpstr>tri8</vt:lpstr>
      <vt:lpstr>Tri8head</vt:lpstr>
      <vt:lpstr>tri9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2008-09-28T15:31:09Z</cp:lastPrinted>
  <dcterms:created xsi:type="dcterms:W3CDTF">2004-12-13T17:41:10Z</dcterms:created>
  <dcterms:modified xsi:type="dcterms:W3CDTF">2011-11-22T14:21:21Z</dcterms:modified>
</cp:coreProperties>
</file>