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635" yWindow="-15" windowWidth="7680" windowHeight="7350"/>
  </bookViews>
  <sheets>
    <sheet name="Races" sheetId="6" r:id="rId1"/>
    <sheet name="League" sheetId="26" r:id="rId2"/>
    <sheet name="Dua 1" sheetId="2" r:id="rId3"/>
    <sheet name="Dua 2" sheetId="9" r:id="rId4"/>
    <sheet name="Dua 3" sheetId="8" r:id="rId5"/>
    <sheet name="Dua 4" sheetId="7" r:id="rId6"/>
    <sheet name="Tri 1" sheetId="18" r:id="rId7"/>
    <sheet name="Tri 2" sheetId="17" r:id="rId8"/>
    <sheet name="Tri 3" sheetId="16" r:id="rId9"/>
    <sheet name="Tri 4" sheetId="15" r:id="rId10"/>
    <sheet name="Tri 5" sheetId="14" r:id="rId11"/>
    <sheet name="Tri 6" sheetId="13" r:id="rId12"/>
    <sheet name="Tri 7" sheetId="12" r:id="rId13"/>
    <sheet name="Tri 8" sheetId="11" r:id="rId14"/>
    <sheet name="Tri 9" sheetId="10" r:id="rId15"/>
    <sheet name="Tri 10" sheetId="25" r:id="rId16"/>
    <sheet name="Tri 11" sheetId="24" r:id="rId17"/>
    <sheet name="Aqua 1" sheetId="23" r:id="rId18"/>
    <sheet name="Aqua2" sheetId="22" r:id="rId19"/>
    <sheet name="Aqua3" sheetId="21" r:id="rId20"/>
    <sheet name="Aqua4" sheetId="20" r:id="rId21"/>
    <sheet name="Calculation" sheetId="3" r:id="rId22"/>
  </sheets>
  <definedNames>
    <definedName name="aqua1">'Aqua 1'!$B$4:$F$308</definedName>
    <definedName name="Aqua1head">'Aqua 1'!$B$2</definedName>
    <definedName name="aqua2">Aqua2!$B$4:$F$319</definedName>
    <definedName name="Aqua2head">Aqua2!$B$2</definedName>
    <definedName name="aqua3">Aqua3!$B$4:$F$319</definedName>
    <definedName name="Aqua3head">Aqua3!$B$2</definedName>
    <definedName name="aqua4">Aqua4!$B$4:$F$319</definedName>
    <definedName name="Aqua4head">Aqua4!$B$2</definedName>
    <definedName name="_dua1">'Dua 1'!$B$4:$F$205</definedName>
    <definedName name="Dua1head">'Dua 1'!$B$2</definedName>
    <definedName name="_dua2">'Dua 2'!$B$4:$F$319</definedName>
    <definedName name="Dua2head">'Dua 2'!$B$2</definedName>
    <definedName name="_dua3">'Dua 3'!$B$4:$F$319</definedName>
    <definedName name="Dua3head">'Dua 3'!$B$2</definedName>
    <definedName name="_dua4">'Dua 4'!$B$4:$F$319</definedName>
    <definedName name="Dua4head">'Dua 4'!$B$2</definedName>
    <definedName name="Female_Open">League!$H$9</definedName>
    <definedName name="Female_Vet">League!$H$65</definedName>
    <definedName name="MainLeague">League!$B$1</definedName>
    <definedName name="Male_Open">League!$A$9</definedName>
    <definedName name="Male_Vet">League!$A$65</definedName>
    <definedName name="name">Calculation!$C$3:$E$374</definedName>
    <definedName name="_xlnm.Print_Area" localSheetId="2">'Dua 1'!$A$1:$F$206</definedName>
    <definedName name="_xlnm.Print_Area" localSheetId="1">League!$A$1:$M$197</definedName>
    <definedName name="race1">'Dua 1'!$B$4:$F$205</definedName>
    <definedName name="Race1head">'Dua 1'!$B$2</definedName>
    <definedName name="race2">'Dua 2'!$B$4:$E$319</definedName>
    <definedName name="Race2head">'Dua 2'!$B$2</definedName>
    <definedName name="race3">'Dua 3'!$B$4:$E$319</definedName>
    <definedName name="Race3head">'Dua 3'!$B$2</definedName>
    <definedName name="race4">'Dua 4'!$B$4:$E$319</definedName>
    <definedName name="Race4head">'Dua 4'!$B$3</definedName>
    <definedName name="sprint1">'Tri 9'!$B$4:$E$208</definedName>
    <definedName name="Sprint1head">'Tri 9'!$B$2</definedName>
    <definedName name="sprint2">'Tri 10'!$B$4:$E$207</definedName>
    <definedName name="Sprint2head">'Tri 10'!$B$2</definedName>
    <definedName name="sprint3">'Tri 11'!$B$4:$E$209</definedName>
    <definedName name="Sprint3head">'Tri 11'!$B$2</definedName>
    <definedName name="sprint4">'Aqua 1'!$B$4:$E$308</definedName>
    <definedName name="Sprint4head">'Aqua 1'!$B$2</definedName>
    <definedName name="sprint5">Aqua2!$B$4:$E$319</definedName>
    <definedName name="Sprint5head">Aqua2!$B$2</definedName>
    <definedName name="sprint6">Aqua3!$B$4:$E$319</definedName>
    <definedName name="Sprint6head">Aqua3!$B$2</definedName>
    <definedName name="sprint7">Aqua4!$B$4:$E$319</definedName>
    <definedName name="Sprint7head">Aqua4!$B$2</definedName>
    <definedName name="sprint8">#REF!</definedName>
    <definedName name="Sprint8head">#REF!</definedName>
    <definedName name="SprintLeague">#REF!</definedName>
    <definedName name="_tri1">'Tri 1'!$B$4:$F$313</definedName>
    <definedName name="_tri10">'Tri 10'!$B$4:$F$207</definedName>
    <definedName name="Tri10head">'Tri 10'!$B$2</definedName>
    <definedName name="_tri11">'Tri 11'!$B$4:$F$209</definedName>
    <definedName name="Tri11head">'Tri 11'!$B$2</definedName>
    <definedName name="Tri1head">'Tri 1'!$B$2</definedName>
    <definedName name="_tri2">'Tri 2'!$B$4:$F$206</definedName>
    <definedName name="Tri2head">'Tri 2'!$B$2</definedName>
    <definedName name="_tri3">'Tri 3'!$B$4:$F$209</definedName>
    <definedName name="Tri3head">'Tri 3'!$B$2</definedName>
    <definedName name="_tri4">'Tri 4'!$B$4:$F$202</definedName>
    <definedName name="Tri4head">'Tri 4'!$B$2</definedName>
    <definedName name="_tri5">'Tri 5'!$B$4:$F$207</definedName>
    <definedName name="Tri5head">'Tri 5'!$B$2</definedName>
    <definedName name="_tri6">'Tri 6'!$B$4:$F$207</definedName>
    <definedName name="Tri6head">'Tri 6'!$B$2</definedName>
    <definedName name="_tri7">'Tri 7'!$B$3:$F$211</definedName>
    <definedName name="Tri7head">'Tri 7'!$B$2</definedName>
    <definedName name="_tri8">'Tri 8'!$B$4:$F$209</definedName>
    <definedName name="Tri8head">'Tri 8'!$B$2</definedName>
    <definedName name="_tri9">'Tri 9'!$B$4:$F$208</definedName>
    <definedName name="Tri9head">'Tri 9'!$B$2</definedName>
  </definedNames>
  <calcPr calcId="125725"/>
</workbook>
</file>

<file path=xl/calcChain.xml><?xml version="1.0" encoding="utf-8"?>
<calcChain xmlns="http://schemas.openxmlformats.org/spreadsheetml/2006/main">
  <c r="G8" i="12"/>
  <c r="C8"/>
  <c r="F8" s="1"/>
  <c r="D8"/>
  <c r="H233" i="3"/>
  <c r="I233"/>
  <c r="J233"/>
  <c r="K233"/>
  <c r="L233"/>
  <c r="C26" i="13"/>
  <c r="F26" s="1"/>
  <c r="M233" i="3" s="1"/>
  <c r="N233"/>
  <c r="O233"/>
  <c r="P233"/>
  <c r="Q233"/>
  <c r="R233"/>
  <c r="W233"/>
  <c r="AC233" s="1"/>
  <c r="X233"/>
  <c r="Y233"/>
  <c r="Z233"/>
  <c r="S233"/>
  <c r="AB233" s="1"/>
  <c r="T233"/>
  <c r="U233"/>
  <c r="V233"/>
  <c r="H232"/>
  <c r="I232"/>
  <c r="J232"/>
  <c r="K232"/>
  <c r="L232"/>
  <c r="C25" i="13"/>
  <c r="F25" s="1"/>
  <c r="M232" i="3" s="1"/>
  <c r="N232"/>
  <c r="O232"/>
  <c r="P232"/>
  <c r="Q232"/>
  <c r="R232"/>
  <c r="W232"/>
  <c r="X232"/>
  <c r="AC232" s="1"/>
  <c r="Y232"/>
  <c r="Z232"/>
  <c r="S232"/>
  <c r="T232"/>
  <c r="U232"/>
  <c r="V232"/>
  <c r="H231"/>
  <c r="I231"/>
  <c r="J231"/>
  <c r="K231"/>
  <c r="L231"/>
  <c r="C23" i="13"/>
  <c r="F23"/>
  <c r="M231" i="3" s="1"/>
  <c r="N231"/>
  <c r="O231"/>
  <c r="P231"/>
  <c r="Q231"/>
  <c r="R231"/>
  <c r="W231"/>
  <c r="X231"/>
  <c r="Y231"/>
  <c r="Z231"/>
  <c r="AC231"/>
  <c r="S231"/>
  <c r="T231"/>
  <c r="U231"/>
  <c r="V231"/>
  <c r="C10" i="18"/>
  <c r="F10"/>
  <c r="H230" i="3"/>
  <c r="I230"/>
  <c r="J230"/>
  <c r="K230"/>
  <c r="L230"/>
  <c r="C22" i="13"/>
  <c r="F22" s="1"/>
  <c r="M230" i="3"/>
  <c r="N230"/>
  <c r="O230"/>
  <c r="P230"/>
  <c r="Q230"/>
  <c r="R230"/>
  <c r="W230"/>
  <c r="AC230" s="1"/>
  <c r="X230"/>
  <c r="Y230"/>
  <c r="Z230"/>
  <c r="S230"/>
  <c r="T230"/>
  <c r="U230"/>
  <c r="V230"/>
  <c r="H229"/>
  <c r="I229"/>
  <c r="J229"/>
  <c r="K229"/>
  <c r="C38" i="14"/>
  <c r="F38" s="1"/>
  <c r="L211" i="3" s="1"/>
  <c r="L229"/>
  <c r="C20" i="13"/>
  <c r="F20" s="1"/>
  <c r="M211" i="3" s="1"/>
  <c r="M229"/>
  <c r="N229"/>
  <c r="O229"/>
  <c r="P229"/>
  <c r="Q229"/>
  <c r="R229"/>
  <c r="W229"/>
  <c r="X229"/>
  <c r="Y229"/>
  <c r="AC229" s="1"/>
  <c r="Z229"/>
  <c r="S229"/>
  <c r="T229"/>
  <c r="AB229" s="1"/>
  <c r="U229"/>
  <c r="V229"/>
  <c r="H228"/>
  <c r="I228"/>
  <c r="J228"/>
  <c r="K228"/>
  <c r="L228"/>
  <c r="C17" i="13"/>
  <c r="F17" s="1"/>
  <c r="M228" i="3"/>
  <c r="C20" i="12"/>
  <c r="F20"/>
  <c r="N228" i="3"/>
  <c r="O228"/>
  <c r="P228"/>
  <c r="Q228"/>
  <c r="AE228" s="1"/>
  <c r="R228"/>
  <c r="W228"/>
  <c r="X228"/>
  <c r="Y228"/>
  <c r="Z228"/>
  <c r="S228"/>
  <c r="T228"/>
  <c r="U228"/>
  <c r="AB228" s="1"/>
  <c r="V228"/>
  <c r="H227"/>
  <c r="I227"/>
  <c r="J227"/>
  <c r="K227"/>
  <c r="L227"/>
  <c r="C16" i="13"/>
  <c r="F16" s="1"/>
  <c r="M227" i="3" s="1"/>
  <c r="N227"/>
  <c r="O227"/>
  <c r="P227"/>
  <c r="Q227"/>
  <c r="R227"/>
  <c r="W227"/>
  <c r="AC227" s="1"/>
  <c r="X227"/>
  <c r="Y227"/>
  <c r="Z227"/>
  <c r="S227"/>
  <c r="T227"/>
  <c r="U227"/>
  <c r="V227"/>
  <c r="AB227"/>
  <c r="C17" i="18"/>
  <c r="F17"/>
  <c r="H226" i="3"/>
  <c r="I226"/>
  <c r="C41" i="16"/>
  <c r="F41"/>
  <c r="J121" i="3" s="1"/>
  <c r="J226"/>
  <c r="K226"/>
  <c r="L226"/>
  <c r="C14" i="13"/>
  <c r="F14"/>
  <c r="M121" i="3" s="1"/>
  <c r="M226"/>
  <c r="N226"/>
  <c r="O226"/>
  <c r="P226"/>
  <c r="Q226"/>
  <c r="R226"/>
  <c r="W226"/>
  <c r="X226"/>
  <c r="Y226"/>
  <c r="AC226" s="1"/>
  <c r="Z226"/>
  <c r="S226"/>
  <c r="T226"/>
  <c r="U226"/>
  <c r="V226"/>
  <c r="H225"/>
  <c r="I225"/>
  <c r="J225"/>
  <c r="K225"/>
  <c r="L225"/>
  <c r="C9" i="13"/>
  <c r="F9" s="1"/>
  <c r="M225" i="3" s="1"/>
  <c r="N225"/>
  <c r="O225"/>
  <c r="P225"/>
  <c r="Q225"/>
  <c r="R225"/>
  <c r="W225"/>
  <c r="X225"/>
  <c r="Y225"/>
  <c r="Z225"/>
  <c r="S225"/>
  <c r="T225"/>
  <c r="U225"/>
  <c r="V225"/>
  <c r="H105"/>
  <c r="I105"/>
  <c r="J105"/>
  <c r="K105"/>
  <c r="C54" i="14"/>
  <c r="F54"/>
  <c r="L92" i="3" s="1"/>
  <c r="L105"/>
  <c r="M105"/>
  <c r="N105"/>
  <c r="O105"/>
  <c r="P105"/>
  <c r="Q105"/>
  <c r="R105"/>
  <c r="W105"/>
  <c r="X105"/>
  <c r="AC105"/>
  <c r="Y105"/>
  <c r="Z105"/>
  <c r="S105"/>
  <c r="T105"/>
  <c r="U105"/>
  <c r="V105"/>
  <c r="H104"/>
  <c r="I104"/>
  <c r="J104"/>
  <c r="K104"/>
  <c r="L104"/>
  <c r="C44" i="13"/>
  <c r="F44" s="1"/>
  <c r="M104" i="3" s="1"/>
  <c r="N104"/>
  <c r="O104"/>
  <c r="P104"/>
  <c r="Q104"/>
  <c r="R104"/>
  <c r="W104"/>
  <c r="AC104" s="1"/>
  <c r="X104"/>
  <c r="Y104"/>
  <c r="Z104"/>
  <c r="S104"/>
  <c r="T104"/>
  <c r="U104"/>
  <c r="V104"/>
  <c r="H103"/>
  <c r="I103"/>
  <c r="J103"/>
  <c r="K103"/>
  <c r="L103"/>
  <c r="C41" i="13"/>
  <c r="F41"/>
  <c r="M103" i="3"/>
  <c r="N103"/>
  <c r="O103"/>
  <c r="P103"/>
  <c r="Q103"/>
  <c r="R103"/>
  <c r="W103"/>
  <c r="X103"/>
  <c r="AC103"/>
  <c r="Y103"/>
  <c r="Z103"/>
  <c r="S103"/>
  <c r="T103"/>
  <c r="U103"/>
  <c r="V103"/>
  <c r="H102"/>
  <c r="I102"/>
  <c r="J102"/>
  <c r="K102"/>
  <c r="L102"/>
  <c r="C35" i="13"/>
  <c r="F35" s="1"/>
  <c r="M102" i="3" s="1"/>
  <c r="N102"/>
  <c r="O102"/>
  <c r="P102"/>
  <c r="Q102"/>
  <c r="R102"/>
  <c r="W102"/>
  <c r="X102"/>
  <c r="Y102"/>
  <c r="Z102"/>
  <c r="S102"/>
  <c r="T102"/>
  <c r="U102"/>
  <c r="V102"/>
  <c r="H101"/>
  <c r="I101"/>
  <c r="J101"/>
  <c r="K101"/>
  <c r="L101"/>
  <c r="C34" i="13"/>
  <c r="F34"/>
  <c r="M101" i="3"/>
  <c r="N101"/>
  <c r="O101"/>
  <c r="P101"/>
  <c r="Q101"/>
  <c r="R101"/>
  <c r="W101"/>
  <c r="X101"/>
  <c r="Y101"/>
  <c r="AC101" s="1"/>
  <c r="Z101"/>
  <c r="S101"/>
  <c r="T101"/>
  <c r="AB101"/>
  <c r="U101"/>
  <c r="V101"/>
  <c r="H100"/>
  <c r="I100"/>
  <c r="J100"/>
  <c r="K100"/>
  <c r="L100"/>
  <c r="C28" i="13"/>
  <c r="F28" s="1"/>
  <c r="M100" i="3" s="1"/>
  <c r="N100"/>
  <c r="O100"/>
  <c r="P100"/>
  <c r="Q100"/>
  <c r="R100"/>
  <c r="W100"/>
  <c r="X100"/>
  <c r="Y100"/>
  <c r="Z100"/>
  <c r="S100"/>
  <c r="T100"/>
  <c r="U100"/>
  <c r="AB100" s="1"/>
  <c r="V100"/>
  <c r="H99"/>
  <c r="I99"/>
  <c r="J99"/>
  <c r="K99"/>
  <c r="L99"/>
  <c r="C21" i="13"/>
  <c r="F21" s="1"/>
  <c r="M99" i="3" s="1"/>
  <c r="N99"/>
  <c r="O99"/>
  <c r="P99"/>
  <c r="Q99"/>
  <c r="R99"/>
  <c r="W99"/>
  <c r="X99"/>
  <c r="Y99"/>
  <c r="Z99"/>
  <c r="S99"/>
  <c r="T99"/>
  <c r="U99"/>
  <c r="V99"/>
  <c r="H98"/>
  <c r="C30" i="17"/>
  <c r="F30" s="1"/>
  <c r="I98" i="3"/>
  <c r="C65" i="16"/>
  <c r="F65" s="1"/>
  <c r="J21" i="3" s="1"/>
  <c r="J98"/>
  <c r="C27" i="15"/>
  <c r="F27"/>
  <c r="K98" i="3"/>
  <c r="C34" i="14"/>
  <c r="F34"/>
  <c r="L98" i="3"/>
  <c r="C19" i="13"/>
  <c r="F19" s="1"/>
  <c r="M98" i="3"/>
  <c r="C22" i="12"/>
  <c r="F22"/>
  <c r="N98" i="3"/>
  <c r="O98"/>
  <c r="P98"/>
  <c r="Q98"/>
  <c r="R98"/>
  <c r="W98"/>
  <c r="X98"/>
  <c r="Y98"/>
  <c r="Z98"/>
  <c r="S98"/>
  <c r="T98"/>
  <c r="U98"/>
  <c r="V98"/>
  <c r="H97"/>
  <c r="C29" i="17"/>
  <c r="F29"/>
  <c r="I97" i="3"/>
  <c r="J97"/>
  <c r="K97"/>
  <c r="L97"/>
  <c r="C18" i="13"/>
  <c r="F18" s="1"/>
  <c r="M97" i="3"/>
  <c r="N97"/>
  <c r="O97"/>
  <c r="P97"/>
  <c r="Q97"/>
  <c r="R97"/>
  <c r="W97"/>
  <c r="X97"/>
  <c r="Y97"/>
  <c r="Z97"/>
  <c r="S97"/>
  <c r="T97"/>
  <c r="U97"/>
  <c r="V97"/>
  <c r="H96"/>
  <c r="I96"/>
  <c r="J96"/>
  <c r="K96"/>
  <c r="L96"/>
  <c r="C13" i="13"/>
  <c r="F13" s="1"/>
  <c r="M96" i="3" s="1"/>
  <c r="N96"/>
  <c r="O96"/>
  <c r="P96"/>
  <c r="Q96"/>
  <c r="R96"/>
  <c r="W96"/>
  <c r="X96"/>
  <c r="Y96"/>
  <c r="Z96"/>
  <c r="S96"/>
  <c r="T96"/>
  <c r="U96"/>
  <c r="V96"/>
  <c r="H95"/>
  <c r="I95"/>
  <c r="J95"/>
  <c r="C17" i="15"/>
  <c r="F17"/>
  <c r="K148" i="3" s="1"/>
  <c r="K95"/>
  <c r="L95"/>
  <c r="C11" i="13"/>
  <c r="F11"/>
  <c r="M148" i="3" s="1"/>
  <c r="M95"/>
  <c r="C13" i="12"/>
  <c r="F13"/>
  <c r="N95" i="3"/>
  <c r="O95"/>
  <c r="P95"/>
  <c r="Q95"/>
  <c r="R95"/>
  <c r="W95"/>
  <c r="X95"/>
  <c r="Y95"/>
  <c r="Z95"/>
  <c r="S95"/>
  <c r="T95"/>
  <c r="U95"/>
  <c r="V95"/>
  <c r="H94"/>
  <c r="C13" i="17"/>
  <c r="F13" s="1"/>
  <c r="I34" i="3" s="1"/>
  <c r="I94"/>
  <c r="J94"/>
  <c r="K94"/>
  <c r="L94"/>
  <c r="C10" i="13"/>
  <c r="F10"/>
  <c r="M94" i="3"/>
  <c r="C12" i="12"/>
  <c r="F12"/>
  <c r="N94" i="3"/>
  <c r="O94"/>
  <c r="P94"/>
  <c r="Q94"/>
  <c r="R94"/>
  <c r="AG94"/>
  <c r="W94"/>
  <c r="X94"/>
  <c r="Y94"/>
  <c r="Z94"/>
  <c r="S94"/>
  <c r="T94"/>
  <c r="U94"/>
  <c r="V94"/>
  <c r="H93"/>
  <c r="C7" i="17"/>
  <c r="F7" s="1"/>
  <c r="I93" i="3"/>
  <c r="C7" i="16"/>
  <c r="F7" s="1"/>
  <c r="J13" i="3" s="1"/>
  <c r="J93"/>
  <c r="C6" i="15"/>
  <c r="F6"/>
  <c r="K93" i="3"/>
  <c r="L93"/>
  <c r="C6" i="13"/>
  <c r="F6"/>
  <c r="M13" i="3" s="1"/>
  <c r="M93"/>
  <c r="N93"/>
  <c r="O93"/>
  <c r="P93"/>
  <c r="Q93"/>
  <c r="R93"/>
  <c r="W93"/>
  <c r="X93"/>
  <c r="AC93" s="1"/>
  <c r="Y93"/>
  <c r="Z93"/>
  <c r="S93"/>
  <c r="T93"/>
  <c r="U93"/>
  <c r="V93"/>
  <c r="H181"/>
  <c r="C52" i="17"/>
  <c r="F52" s="1"/>
  <c r="I181" i="3" s="1"/>
  <c r="J181"/>
  <c r="K181"/>
  <c r="L181"/>
  <c r="M181"/>
  <c r="C47" i="12"/>
  <c r="F47"/>
  <c r="N181" i="3" s="1"/>
  <c r="O181"/>
  <c r="P181"/>
  <c r="Q181"/>
  <c r="R181"/>
  <c r="W181"/>
  <c r="X181"/>
  <c r="AC181"/>
  <c r="Y181"/>
  <c r="Z181"/>
  <c r="S181"/>
  <c r="T181"/>
  <c r="U181"/>
  <c r="V181"/>
  <c r="G13" i="17"/>
  <c r="D13"/>
  <c r="I114" i="3"/>
  <c r="N114"/>
  <c r="C7" i="18"/>
  <c r="F7"/>
  <c r="H114" i="3" s="1"/>
  <c r="C9" i="16"/>
  <c r="F9" s="1"/>
  <c r="J114" i="3" s="1"/>
  <c r="K114"/>
  <c r="C35" i="14"/>
  <c r="F35" s="1"/>
  <c r="L114" i="3" s="1"/>
  <c r="M114"/>
  <c r="O114"/>
  <c r="P114"/>
  <c r="Q114"/>
  <c r="R114"/>
  <c r="I115"/>
  <c r="N115"/>
  <c r="H115"/>
  <c r="J115"/>
  <c r="K115"/>
  <c r="L115"/>
  <c r="M115"/>
  <c r="O115"/>
  <c r="P115"/>
  <c r="Q115"/>
  <c r="R115"/>
  <c r="C19" i="17"/>
  <c r="F19"/>
  <c r="I116" i="3"/>
  <c r="N116"/>
  <c r="C11" i="18"/>
  <c r="F11"/>
  <c r="H116" i="3"/>
  <c r="C31" i="16"/>
  <c r="F31" s="1"/>
  <c r="J116" i="3" s="1"/>
  <c r="K116"/>
  <c r="L116"/>
  <c r="AA116" s="1"/>
  <c r="M116"/>
  <c r="O116"/>
  <c r="P116"/>
  <c r="Q116"/>
  <c r="R116"/>
  <c r="I117"/>
  <c r="N117"/>
  <c r="C12" i="18"/>
  <c r="F12" s="1"/>
  <c r="H117" i="3" s="1"/>
  <c r="AA117" s="1"/>
  <c r="C26" i="16"/>
  <c r="F26"/>
  <c r="J117" i="3" s="1"/>
  <c r="K117"/>
  <c r="L117"/>
  <c r="M117"/>
  <c r="O117"/>
  <c r="P117"/>
  <c r="Q117"/>
  <c r="R117"/>
  <c r="I118"/>
  <c r="N118"/>
  <c r="C14" i="18"/>
  <c r="F14"/>
  <c r="H118" i="3" s="1"/>
  <c r="J118"/>
  <c r="K118"/>
  <c r="L118"/>
  <c r="M118"/>
  <c r="O118"/>
  <c r="P118"/>
  <c r="Q118"/>
  <c r="R118"/>
  <c r="I119"/>
  <c r="N119"/>
  <c r="C15" i="18"/>
  <c r="F15" s="1"/>
  <c r="H119" i="3" s="1"/>
  <c r="AA119" s="1"/>
  <c r="C36" i="16"/>
  <c r="F36"/>
  <c r="J119" i="3" s="1"/>
  <c r="K119"/>
  <c r="L119"/>
  <c r="M119"/>
  <c r="O119"/>
  <c r="P119"/>
  <c r="Q119"/>
  <c r="R119"/>
  <c r="I120"/>
  <c r="N120"/>
  <c r="C16" i="18"/>
  <c r="F16"/>
  <c r="H120" i="3" s="1"/>
  <c r="C37" i="16"/>
  <c r="F37" s="1"/>
  <c r="J120" i="3" s="1"/>
  <c r="K120"/>
  <c r="L120"/>
  <c r="M120"/>
  <c r="O120"/>
  <c r="P120"/>
  <c r="Q120"/>
  <c r="R120"/>
  <c r="I121"/>
  <c r="N121"/>
  <c r="H121"/>
  <c r="AA121" s="1"/>
  <c r="K121"/>
  <c r="L121"/>
  <c r="O121"/>
  <c r="P121"/>
  <c r="Q121"/>
  <c r="R121"/>
  <c r="C14" i="17"/>
  <c r="F14" s="1"/>
  <c r="I122" i="3" s="1"/>
  <c r="C14" i="12"/>
  <c r="F14" s="1"/>
  <c r="N122" i="3" s="1"/>
  <c r="C18" i="18"/>
  <c r="F18"/>
  <c r="H122" i="3"/>
  <c r="C29" i="16"/>
  <c r="F29"/>
  <c r="J122" i="3"/>
  <c r="K122"/>
  <c r="L122"/>
  <c r="C15" i="13"/>
  <c r="F15"/>
  <c r="M122" i="3"/>
  <c r="O122"/>
  <c r="P122"/>
  <c r="Q122"/>
  <c r="R122"/>
  <c r="I123"/>
  <c r="N123"/>
  <c r="C19" i="18"/>
  <c r="F19"/>
  <c r="H123" i="3" s="1"/>
  <c r="C53" i="16"/>
  <c r="F53"/>
  <c r="J123" i="3"/>
  <c r="K123"/>
  <c r="L123"/>
  <c r="M123"/>
  <c r="O123"/>
  <c r="P123"/>
  <c r="Q123"/>
  <c r="R123"/>
  <c r="I124"/>
  <c r="N124"/>
  <c r="C21" i="18"/>
  <c r="F21"/>
  <c r="H124" i="3"/>
  <c r="C60" i="16"/>
  <c r="F60" s="1"/>
  <c r="J124" i="3" s="1"/>
  <c r="AA124" s="1"/>
  <c r="K124"/>
  <c r="L124"/>
  <c r="M124"/>
  <c r="O124"/>
  <c r="P124"/>
  <c r="Q124"/>
  <c r="R124"/>
  <c r="I125"/>
  <c r="N125"/>
  <c r="C24" i="18"/>
  <c r="F24" s="1"/>
  <c r="H125" i="3" s="1"/>
  <c r="J125"/>
  <c r="K125"/>
  <c r="L125"/>
  <c r="M125"/>
  <c r="O125"/>
  <c r="P125"/>
  <c r="Q125"/>
  <c r="R125"/>
  <c r="I126"/>
  <c r="N126"/>
  <c r="C25" i="18"/>
  <c r="F25"/>
  <c r="H126" i="3"/>
  <c r="C63" i="16"/>
  <c r="F63" s="1"/>
  <c r="J126" i="3" s="1"/>
  <c r="AA126" s="1"/>
  <c r="K126"/>
  <c r="L126"/>
  <c r="M126"/>
  <c r="O126"/>
  <c r="P126"/>
  <c r="Q126"/>
  <c r="R126"/>
  <c r="I127"/>
  <c r="N127"/>
  <c r="C26" i="18"/>
  <c r="F26" s="1"/>
  <c r="H127" i="3" s="1"/>
  <c r="C68" i="16"/>
  <c r="F68" s="1"/>
  <c r="J127" i="3" s="1"/>
  <c r="K127"/>
  <c r="L127"/>
  <c r="M127"/>
  <c r="O127"/>
  <c r="P127"/>
  <c r="Q127"/>
  <c r="R127"/>
  <c r="I128"/>
  <c r="N128"/>
  <c r="C30" i="18"/>
  <c r="F30" s="1"/>
  <c r="H128" i="3" s="1"/>
  <c r="C75" i="16"/>
  <c r="F75"/>
  <c r="J128" i="3" s="1"/>
  <c r="K128"/>
  <c r="L128"/>
  <c r="M128"/>
  <c r="O128"/>
  <c r="P128"/>
  <c r="Q128"/>
  <c r="R128"/>
  <c r="I129"/>
  <c r="N129"/>
  <c r="C34" i="18"/>
  <c r="F34"/>
  <c r="H129" i="3" s="1"/>
  <c r="J129"/>
  <c r="K129"/>
  <c r="L129"/>
  <c r="M129"/>
  <c r="O129"/>
  <c r="P129"/>
  <c r="Q129"/>
  <c r="R129"/>
  <c r="I130"/>
  <c r="N130"/>
  <c r="C36" i="18"/>
  <c r="F36" s="1"/>
  <c r="H130" i="3" s="1"/>
  <c r="J130"/>
  <c r="K130"/>
  <c r="L130"/>
  <c r="M130"/>
  <c r="O130"/>
  <c r="P130"/>
  <c r="Q130"/>
  <c r="R130"/>
  <c r="I131"/>
  <c r="N131"/>
  <c r="C37" i="18"/>
  <c r="F37" s="1"/>
  <c r="H131" i="3" s="1"/>
  <c r="AA131" s="1"/>
  <c r="J131"/>
  <c r="K131"/>
  <c r="L131"/>
  <c r="M131"/>
  <c r="O131"/>
  <c r="P131"/>
  <c r="Q131"/>
  <c r="R131"/>
  <c r="I132"/>
  <c r="N132"/>
  <c r="C38" i="18"/>
  <c r="F38"/>
  <c r="H132" i="3"/>
  <c r="J132"/>
  <c r="K132"/>
  <c r="L132"/>
  <c r="M132"/>
  <c r="O132"/>
  <c r="P132"/>
  <c r="Q132"/>
  <c r="R132"/>
  <c r="C6" i="17"/>
  <c r="F6" s="1"/>
  <c r="I133" i="3" s="1"/>
  <c r="C6" i="12"/>
  <c r="F6"/>
  <c r="N133" i="3"/>
  <c r="H133"/>
  <c r="C6" i="16"/>
  <c r="F6"/>
  <c r="J133" i="3"/>
  <c r="C8" i="15"/>
  <c r="F8"/>
  <c r="K133" i="3"/>
  <c r="L133"/>
  <c r="M133"/>
  <c r="O133"/>
  <c r="P133"/>
  <c r="Q133"/>
  <c r="R133"/>
  <c r="C44" i="17"/>
  <c r="F44"/>
  <c r="I134" i="3"/>
  <c r="AA134" s="1"/>
  <c r="N134"/>
  <c r="H134"/>
  <c r="J134"/>
  <c r="K134"/>
  <c r="L134"/>
  <c r="M134"/>
  <c r="O134"/>
  <c r="P134"/>
  <c r="Q134"/>
  <c r="R134"/>
  <c r="I135"/>
  <c r="N135"/>
  <c r="C31" i="18"/>
  <c r="F31"/>
  <c r="H135" i="3"/>
  <c r="J135"/>
  <c r="C55" i="15"/>
  <c r="F55"/>
  <c r="K135" i="3"/>
  <c r="L135"/>
  <c r="M135"/>
  <c r="O135"/>
  <c r="P135"/>
  <c r="Q135"/>
  <c r="R135"/>
  <c r="C45" i="17"/>
  <c r="F45" s="1"/>
  <c r="I136" i="3" s="1"/>
  <c r="C43" i="12"/>
  <c r="F43"/>
  <c r="N136" i="3" s="1"/>
  <c r="H136"/>
  <c r="J136"/>
  <c r="K136"/>
  <c r="L136"/>
  <c r="M136"/>
  <c r="O136"/>
  <c r="P136"/>
  <c r="Q136"/>
  <c r="R136"/>
  <c r="C46" i="17"/>
  <c r="F46"/>
  <c r="I137" i="3" s="1"/>
  <c r="N137"/>
  <c r="H137"/>
  <c r="J137"/>
  <c r="K137"/>
  <c r="L137"/>
  <c r="M137"/>
  <c r="O137"/>
  <c r="P137"/>
  <c r="Q137"/>
  <c r="R137"/>
  <c r="C47" i="17"/>
  <c r="F47"/>
  <c r="I138" i="3" s="1"/>
  <c r="N138"/>
  <c r="H138"/>
  <c r="J138"/>
  <c r="K138"/>
  <c r="L138"/>
  <c r="M138"/>
  <c r="O138"/>
  <c r="P138"/>
  <c r="Q138"/>
  <c r="R138"/>
  <c r="C18" i="17"/>
  <c r="F18"/>
  <c r="I139" i="3"/>
  <c r="C10" i="12"/>
  <c r="F10"/>
  <c r="N139" i="3"/>
  <c r="H139"/>
  <c r="F139" s="1"/>
  <c r="C18" i="16"/>
  <c r="F18"/>
  <c r="J139" i="3"/>
  <c r="K139"/>
  <c r="L139"/>
  <c r="C8" i="13"/>
  <c r="F8"/>
  <c r="M139" i="3"/>
  <c r="O139"/>
  <c r="P139"/>
  <c r="Q139"/>
  <c r="R139"/>
  <c r="C16" i="17"/>
  <c r="F16"/>
  <c r="I140" i="3"/>
  <c r="N140"/>
  <c r="H140"/>
  <c r="J140"/>
  <c r="K140"/>
  <c r="L140"/>
  <c r="M140"/>
  <c r="O140"/>
  <c r="P140"/>
  <c r="Q140"/>
  <c r="R140"/>
  <c r="C22" i="17"/>
  <c r="F22"/>
  <c r="I141" i="3" s="1"/>
  <c r="N141"/>
  <c r="H141"/>
  <c r="J141"/>
  <c r="K141"/>
  <c r="L141"/>
  <c r="M141"/>
  <c r="O141"/>
  <c r="P141"/>
  <c r="Q141"/>
  <c r="R141"/>
  <c r="C25" i="17"/>
  <c r="F25"/>
  <c r="I142" i="3"/>
  <c r="N142"/>
  <c r="H142"/>
  <c r="J142"/>
  <c r="K142"/>
  <c r="L142"/>
  <c r="M142"/>
  <c r="O142"/>
  <c r="P142"/>
  <c r="Q142"/>
  <c r="R142"/>
  <c r="C27" i="17"/>
  <c r="F27"/>
  <c r="I143" i="3" s="1"/>
  <c r="F143" s="1"/>
  <c r="N143"/>
  <c r="H143"/>
  <c r="J143"/>
  <c r="K143"/>
  <c r="L143"/>
  <c r="M143"/>
  <c r="O143"/>
  <c r="P143"/>
  <c r="Q143"/>
  <c r="R143"/>
  <c r="C28" i="17"/>
  <c r="F28" s="1"/>
  <c r="I144" i="3" s="1"/>
  <c r="AF144" s="1"/>
  <c r="N144"/>
  <c r="H144"/>
  <c r="J144"/>
  <c r="K144"/>
  <c r="L144"/>
  <c r="M144"/>
  <c r="O144"/>
  <c r="P144"/>
  <c r="Q144"/>
  <c r="R144"/>
  <c r="C33" i="17"/>
  <c r="F33"/>
  <c r="I145" i="3"/>
  <c r="N145"/>
  <c r="H145"/>
  <c r="J145"/>
  <c r="K145"/>
  <c r="L145"/>
  <c r="M145"/>
  <c r="O145"/>
  <c r="P145"/>
  <c r="Q145"/>
  <c r="R145"/>
  <c r="C37" i="17"/>
  <c r="F37"/>
  <c r="I146" i="3" s="1"/>
  <c r="N146"/>
  <c r="H146"/>
  <c r="J146"/>
  <c r="K146"/>
  <c r="L146"/>
  <c r="M146"/>
  <c r="O146"/>
  <c r="P146"/>
  <c r="Q146"/>
  <c r="R146"/>
  <c r="C38" i="17"/>
  <c r="F38" s="1"/>
  <c r="I147" i="3" s="1"/>
  <c r="N147"/>
  <c r="H147"/>
  <c r="J147"/>
  <c r="K147"/>
  <c r="L147"/>
  <c r="M147"/>
  <c r="O147"/>
  <c r="P147"/>
  <c r="Q147"/>
  <c r="R147"/>
  <c r="I148"/>
  <c r="N148"/>
  <c r="H148"/>
  <c r="J148"/>
  <c r="L148"/>
  <c r="O148"/>
  <c r="P148"/>
  <c r="Q148"/>
  <c r="R148"/>
  <c r="I149"/>
  <c r="C26" i="12"/>
  <c r="F26"/>
  <c r="N149" i="3" s="1"/>
  <c r="H149"/>
  <c r="J149"/>
  <c r="K149"/>
  <c r="L149"/>
  <c r="M149"/>
  <c r="O149"/>
  <c r="P149"/>
  <c r="Q149"/>
  <c r="R149"/>
  <c r="I150"/>
  <c r="N150"/>
  <c r="H150"/>
  <c r="C10" i="16"/>
  <c r="F10"/>
  <c r="J150" i="3" s="1"/>
  <c r="K150"/>
  <c r="C10" i="14"/>
  <c r="F10"/>
  <c r="L150" i="3" s="1"/>
  <c r="M150"/>
  <c r="O150"/>
  <c r="P150"/>
  <c r="Q150"/>
  <c r="R150"/>
  <c r="I151"/>
  <c r="N151"/>
  <c r="H151"/>
  <c r="C11" i="16"/>
  <c r="F11"/>
  <c r="J151" i="3"/>
  <c r="K151"/>
  <c r="L151"/>
  <c r="M151"/>
  <c r="O151"/>
  <c r="AG151" s="1"/>
  <c r="P151"/>
  <c r="Q151"/>
  <c r="R151"/>
  <c r="I152"/>
  <c r="C33" i="12"/>
  <c r="F33"/>
  <c r="N152" i="3"/>
  <c r="H152"/>
  <c r="J152"/>
  <c r="K152"/>
  <c r="L152"/>
  <c r="M152"/>
  <c r="O152"/>
  <c r="P152"/>
  <c r="Q152"/>
  <c r="R152"/>
  <c r="I153"/>
  <c r="N153"/>
  <c r="H153"/>
  <c r="C19" i="16"/>
  <c r="F19" s="1"/>
  <c r="J153" i="3" s="1"/>
  <c r="K153"/>
  <c r="L153"/>
  <c r="AA153" s="1"/>
  <c r="M153"/>
  <c r="O153"/>
  <c r="P153"/>
  <c r="Q153"/>
  <c r="R153"/>
  <c r="I154"/>
  <c r="N154"/>
  <c r="H154"/>
  <c r="AA154" s="1"/>
  <c r="C20" i="16"/>
  <c r="F20"/>
  <c r="J154" i="3"/>
  <c r="K154"/>
  <c r="L154"/>
  <c r="M154"/>
  <c r="O154"/>
  <c r="P154"/>
  <c r="Q154"/>
  <c r="R154"/>
  <c r="I155"/>
  <c r="C36" i="12"/>
  <c r="F36" s="1"/>
  <c r="N155" i="3" s="1"/>
  <c r="H155"/>
  <c r="J155"/>
  <c r="K155"/>
  <c r="L155"/>
  <c r="M155"/>
  <c r="O155"/>
  <c r="P155"/>
  <c r="Q155"/>
  <c r="R155"/>
  <c r="I156"/>
  <c r="N156"/>
  <c r="H156"/>
  <c r="C27" i="16"/>
  <c r="F27"/>
  <c r="J156" i="3"/>
  <c r="K156"/>
  <c r="L156"/>
  <c r="M156"/>
  <c r="O156"/>
  <c r="P156"/>
  <c r="Q156"/>
  <c r="R156"/>
  <c r="I157"/>
  <c r="N157"/>
  <c r="H157"/>
  <c r="C30" i="16"/>
  <c r="F30"/>
  <c r="J157" i="3"/>
  <c r="K157"/>
  <c r="L157"/>
  <c r="M157"/>
  <c r="O157"/>
  <c r="P157"/>
  <c r="Q157"/>
  <c r="R157"/>
  <c r="I158"/>
  <c r="F158" s="1"/>
  <c r="N158"/>
  <c r="H158"/>
  <c r="C32" i="16"/>
  <c r="F32"/>
  <c r="J158" i="3" s="1"/>
  <c r="K158"/>
  <c r="L158"/>
  <c r="M158"/>
  <c r="O158"/>
  <c r="P158"/>
  <c r="Q158"/>
  <c r="R158"/>
  <c r="I159"/>
  <c r="N159"/>
  <c r="H159"/>
  <c r="C34" i="16"/>
  <c r="F34" s="1"/>
  <c r="J159" i="3" s="1"/>
  <c r="K159"/>
  <c r="L159"/>
  <c r="M159"/>
  <c r="O159"/>
  <c r="P159"/>
  <c r="Q159"/>
  <c r="R159"/>
  <c r="I160"/>
  <c r="C37" i="12"/>
  <c r="F37"/>
  <c r="N160" i="3" s="1"/>
  <c r="H160"/>
  <c r="J160"/>
  <c r="K160"/>
  <c r="L160"/>
  <c r="M160"/>
  <c r="O160"/>
  <c r="P160"/>
  <c r="Q160"/>
  <c r="R160"/>
  <c r="I161"/>
  <c r="N161"/>
  <c r="H161"/>
  <c r="C42" i="16"/>
  <c r="F42" s="1"/>
  <c r="J161" i="3" s="1"/>
  <c r="K161"/>
  <c r="L161"/>
  <c r="M161"/>
  <c r="O161"/>
  <c r="P161"/>
  <c r="Q161"/>
  <c r="R161"/>
  <c r="I162"/>
  <c r="N162"/>
  <c r="H162"/>
  <c r="C43" i="16"/>
  <c r="F43" s="1"/>
  <c r="J162" i="3" s="1"/>
  <c r="K162"/>
  <c r="L162"/>
  <c r="M162"/>
  <c r="O162"/>
  <c r="P162"/>
  <c r="Q162"/>
  <c r="R162"/>
  <c r="I163"/>
  <c r="N163"/>
  <c r="H163"/>
  <c r="C49" i="16"/>
  <c r="F49"/>
  <c r="J163" i="3" s="1"/>
  <c r="K163"/>
  <c r="L163"/>
  <c r="M163"/>
  <c r="O163"/>
  <c r="P163"/>
  <c r="Q163"/>
  <c r="R163"/>
  <c r="I164"/>
  <c r="N164"/>
  <c r="H164"/>
  <c r="C52" i="16"/>
  <c r="F52"/>
  <c r="J164" i="3"/>
  <c r="C54" i="15"/>
  <c r="F54" s="1"/>
  <c r="K297" i="3" s="1"/>
  <c r="C57" i="15"/>
  <c r="F57"/>
  <c r="K164" i="3"/>
  <c r="L164"/>
  <c r="M164"/>
  <c r="O164"/>
  <c r="P164"/>
  <c r="Q164"/>
  <c r="R164"/>
  <c r="I165"/>
  <c r="C40" i="12"/>
  <c r="F40" s="1"/>
  <c r="N165" i="3" s="1"/>
  <c r="H165"/>
  <c r="J165"/>
  <c r="K165"/>
  <c r="L165"/>
  <c r="M165"/>
  <c r="O165"/>
  <c r="P165"/>
  <c r="Q165"/>
  <c r="R165"/>
  <c r="I166"/>
  <c r="N166"/>
  <c r="H166"/>
  <c r="C59" i="16"/>
  <c r="F59" s="1"/>
  <c r="J166" i="3" s="1"/>
  <c r="K166"/>
  <c r="L166"/>
  <c r="M166"/>
  <c r="O166"/>
  <c r="P166"/>
  <c r="Q166"/>
  <c r="R166"/>
  <c r="I167"/>
  <c r="N167"/>
  <c r="H167"/>
  <c r="C61" i="16"/>
  <c r="F61"/>
  <c r="J167" i="3" s="1"/>
  <c r="K167"/>
  <c r="L167"/>
  <c r="M167"/>
  <c r="O167"/>
  <c r="P167"/>
  <c r="Q167"/>
  <c r="R167"/>
  <c r="I168"/>
  <c r="N168"/>
  <c r="H168"/>
  <c r="C64" i="16"/>
  <c r="F64"/>
  <c r="J168" i="3"/>
  <c r="K168"/>
  <c r="L168"/>
  <c r="M168"/>
  <c r="O168"/>
  <c r="P168"/>
  <c r="Q168"/>
  <c r="R168"/>
  <c r="I169"/>
  <c r="N169"/>
  <c r="H169"/>
  <c r="C69" i="16"/>
  <c r="F69" s="1"/>
  <c r="J169" i="3" s="1"/>
  <c r="K169"/>
  <c r="L169"/>
  <c r="M169"/>
  <c r="O169"/>
  <c r="P169"/>
  <c r="Q169"/>
  <c r="R169"/>
  <c r="I170"/>
  <c r="N170"/>
  <c r="H170"/>
  <c r="C73" i="16"/>
  <c r="F73"/>
  <c r="J170" i="3"/>
  <c r="K170"/>
  <c r="L170"/>
  <c r="C32" i="13"/>
  <c r="F32"/>
  <c r="M170" i="3" s="1"/>
  <c r="O170"/>
  <c r="P170"/>
  <c r="Q170"/>
  <c r="R170"/>
  <c r="I171"/>
  <c r="N171"/>
  <c r="H171"/>
  <c r="C74" i="16"/>
  <c r="F74"/>
  <c r="J171" i="3" s="1"/>
  <c r="K171"/>
  <c r="L171"/>
  <c r="M171"/>
  <c r="O171"/>
  <c r="P171"/>
  <c r="Q171"/>
  <c r="R171"/>
  <c r="I172"/>
  <c r="C45" i="12"/>
  <c r="F45"/>
  <c r="N172" i="3"/>
  <c r="H172"/>
  <c r="J172"/>
  <c r="K172"/>
  <c r="L172"/>
  <c r="M172"/>
  <c r="O172"/>
  <c r="P172"/>
  <c r="Q172"/>
  <c r="R172"/>
  <c r="I173"/>
  <c r="N173"/>
  <c r="H173"/>
  <c r="F173" s="1"/>
  <c r="C77" i="16"/>
  <c r="F77"/>
  <c r="J173" i="3" s="1"/>
  <c r="K173"/>
  <c r="L173"/>
  <c r="M173"/>
  <c r="O173"/>
  <c r="P173"/>
  <c r="Q173"/>
  <c r="R173"/>
  <c r="I174"/>
  <c r="N174"/>
  <c r="H174"/>
  <c r="C82" i="16"/>
  <c r="F82"/>
  <c r="J174" i="3"/>
  <c r="K174"/>
  <c r="L174"/>
  <c r="M174"/>
  <c r="O174"/>
  <c r="P174"/>
  <c r="Q174"/>
  <c r="R174"/>
  <c r="I175"/>
  <c r="N175"/>
  <c r="H175"/>
  <c r="C84" i="16"/>
  <c r="F84" s="1"/>
  <c r="J175" i="3" s="1"/>
  <c r="K175"/>
  <c r="L175"/>
  <c r="M175"/>
  <c r="O175"/>
  <c r="P175"/>
  <c r="Q175"/>
  <c r="R175"/>
  <c r="I176"/>
  <c r="C39" i="12"/>
  <c r="F39" s="1"/>
  <c r="N176" i="3" s="1"/>
  <c r="H176"/>
  <c r="C88" i="16"/>
  <c r="F88" s="1"/>
  <c r="J176" i="3" s="1"/>
  <c r="K176"/>
  <c r="L176"/>
  <c r="M176"/>
  <c r="O176"/>
  <c r="P176"/>
  <c r="Q176"/>
  <c r="R176"/>
  <c r="I177"/>
  <c r="N177"/>
  <c r="H177"/>
  <c r="C105" i="16"/>
  <c r="F105" s="1"/>
  <c r="J177" i="3" s="1"/>
  <c r="AA177" s="1"/>
  <c r="K177"/>
  <c r="L177"/>
  <c r="M177"/>
  <c r="O177"/>
  <c r="P177"/>
  <c r="Q177"/>
  <c r="R177"/>
  <c r="I178"/>
  <c r="N178"/>
  <c r="H178"/>
  <c r="C17" i="16"/>
  <c r="F17"/>
  <c r="J178" i="3" s="1"/>
  <c r="K178"/>
  <c r="L178"/>
  <c r="M178"/>
  <c r="O178"/>
  <c r="P178"/>
  <c r="Q178"/>
  <c r="R178"/>
  <c r="I179"/>
  <c r="N179"/>
  <c r="H179"/>
  <c r="C22" i="16"/>
  <c r="F22"/>
  <c r="J179" i="3"/>
  <c r="K179"/>
  <c r="C16" i="14"/>
  <c r="F16"/>
  <c r="L179" i="3"/>
  <c r="M179"/>
  <c r="O179"/>
  <c r="P179"/>
  <c r="Q179"/>
  <c r="R179"/>
  <c r="I180"/>
  <c r="C31" i="12"/>
  <c r="F31" s="1"/>
  <c r="N180" i="3" s="1"/>
  <c r="H180"/>
  <c r="J180"/>
  <c r="K180"/>
  <c r="L180"/>
  <c r="M180"/>
  <c r="O180"/>
  <c r="P180"/>
  <c r="Q180"/>
  <c r="R180"/>
  <c r="I182"/>
  <c r="N182"/>
  <c r="H182"/>
  <c r="J182"/>
  <c r="C18" i="15"/>
  <c r="F18"/>
  <c r="K182" i="3"/>
  <c r="L182"/>
  <c r="M182"/>
  <c r="O182"/>
  <c r="P182"/>
  <c r="Q182"/>
  <c r="R182"/>
  <c r="I183"/>
  <c r="N183"/>
  <c r="H183"/>
  <c r="J183"/>
  <c r="C24" i="15"/>
  <c r="F24"/>
  <c r="K183" i="3"/>
  <c r="L183"/>
  <c r="M183"/>
  <c r="O183"/>
  <c r="P183"/>
  <c r="Q183"/>
  <c r="R183"/>
  <c r="I184"/>
  <c r="N184"/>
  <c r="H184"/>
  <c r="J184"/>
  <c r="C26" i="15"/>
  <c r="F26"/>
  <c r="K184" i="3" s="1"/>
  <c r="L184"/>
  <c r="M184"/>
  <c r="O184"/>
  <c r="AA184" s="1"/>
  <c r="P184"/>
  <c r="Q184"/>
  <c r="R184"/>
  <c r="I185"/>
  <c r="N185"/>
  <c r="H185"/>
  <c r="J185"/>
  <c r="C30" i="15"/>
  <c r="F30" s="1"/>
  <c r="K271" i="3" s="1"/>
  <c r="C31" i="15"/>
  <c r="F31"/>
  <c r="K185" i="3"/>
  <c r="L185"/>
  <c r="M185"/>
  <c r="O185"/>
  <c r="P185"/>
  <c r="Q185"/>
  <c r="R185"/>
  <c r="I186"/>
  <c r="N186"/>
  <c r="H186"/>
  <c r="AA186" s="1"/>
  <c r="J186"/>
  <c r="C34" i="15"/>
  <c r="F34" s="1"/>
  <c r="C37"/>
  <c r="F37"/>
  <c r="K186" i="3" s="1"/>
  <c r="L186"/>
  <c r="M186"/>
  <c r="O186"/>
  <c r="P186"/>
  <c r="Q186"/>
  <c r="R186"/>
  <c r="I187"/>
  <c r="N187"/>
  <c r="H187"/>
  <c r="J187"/>
  <c r="C43" i="15"/>
  <c r="F43" s="1"/>
  <c r="K187" i="3" s="1"/>
  <c r="L187"/>
  <c r="M187"/>
  <c r="O187"/>
  <c r="P187"/>
  <c r="Q187"/>
  <c r="R187"/>
  <c r="I188"/>
  <c r="N188"/>
  <c r="H188"/>
  <c r="J188"/>
  <c r="C42" i="15"/>
  <c r="F42"/>
  <c r="C45"/>
  <c r="F45"/>
  <c r="K188" i="3" s="1"/>
  <c r="L188"/>
  <c r="M188"/>
  <c r="O188"/>
  <c r="P188"/>
  <c r="Q188"/>
  <c r="R188"/>
  <c r="C53" i="17"/>
  <c r="F53"/>
  <c r="I189" i="3"/>
  <c r="N189"/>
  <c r="H189"/>
  <c r="J189"/>
  <c r="K189"/>
  <c r="L189"/>
  <c r="M189"/>
  <c r="O189"/>
  <c r="P189"/>
  <c r="Q189"/>
  <c r="R189"/>
  <c r="I190"/>
  <c r="N190"/>
  <c r="H190"/>
  <c r="J190"/>
  <c r="C10" i="15"/>
  <c r="F10"/>
  <c r="K190" i="3" s="1"/>
  <c r="L190"/>
  <c r="M190"/>
  <c r="O190"/>
  <c r="P190"/>
  <c r="Q190"/>
  <c r="R190"/>
  <c r="I191"/>
  <c r="N191"/>
  <c r="H191"/>
  <c r="J191"/>
  <c r="C58" i="15"/>
  <c r="F58"/>
  <c r="K191" i="3"/>
  <c r="L191"/>
  <c r="M191"/>
  <c r="O191"/>
  <c r="P191"/>
  <c r="Q191"/>
  <c r="R191"/>
  <c r="I192"/>
  <c r="N192"/>
  <c r="H192"/>
  <c r="J192"/>
  <c r="C62" i="15"/>
  <c r="F62" s="1"/>
  <c r="K192" i="3" s="1"/>
  <c r="L192"/>
  <c r="M192"/>
  <c r="O192"/>
  <c r="P192"/>
  <c r="Q192"/>
  <c r="R192"/>
  <c r="I193"/>
  <c r="N193"/>
  <c r="H193"/>
  <c r="J193"/>
  <c r="K193"/>
  <c r="L193"/>
  <c r="M193"/>
  <c r="O193"/>
  <c r="P193"/>
  <c r="Q193"/>
  <c r="R193"/>
  <c r="I194"/>
  <c r="N194"/>
  <c r="H194"/>
  <c r="J194"/>
  <c r="K194"/>
  <c r="L194"/>
  <c r="M194"/>
  <c r="O194"/>
  <c r="P194"/>
  <c r="Q194"/>
  <c r="R194"/>
  <c r="I195"/>
  <c r="N195"/>
  <c r="H195"/>
  <c r="J195"/>
  <c r="C46" i="15"/>
  <c r="F46" s="1"/>
  <c r="K195" i="3" s="1"/>
  <c r="L195"/>
  <c r="M195"/>
  <c r="O195"/>
  <c r="P195"/>
  <c r="Q195"/>
  <c r="R195"/>
  <c r="I196"/>
  <c r="N196"/>
  <c r="H196"/>
  <c r="J196"/>
  <c r="C48" i="15"/>
  <c r="F48"/>
  <c r="C51"/>
  <c r="F51"/>
  <c r="K196" i="3" s="1"/>
  <c r="L196"/>
  <c r="M196"/>
  <c r="O196"/>
  <c r="AA196" s="1"/>
  <c r="P196"/>
  <c r="Q196"/>
  <c r="R196"/>
  <c r="I197"/>
  <c r="N197"/>
  <c r="H197"/>
  <c r="J197"/>
  <c r="K197"/>
  <c r="C8" i="14"/>
  <c r="F8" s="1"/>
  <c r="L197" i="3" s="1"/>
  <c r="M197"/>
  <c r="O197"/>
  <c r="P197"/>
  <c r="Q197"/>
  <c r="R197"/>
  <c r="I198"/>
  <c r="N198"/>
  <c r="H198"/>
  <c r="J198"/>
  <c r="K198"/>
  <c r="L198"/>
  <c r="M198"/>
  <c r="O198"/>
  <c r="P198"/>
  <c r="Q198"/>
  <c r="R198"/>
  <c r="I199"/>
  <c r="N199"/>
  <c r="H199"/>
  <c r="J199"/>
  <c r="K199"/>
  <c r="C18" i="14"/>
  <c r="F18"/>
  <c r="L199" i="3" s="1"/>
  <c r="M199"/>
  <c r="O199"/>
  <c r="P199"/>
  <c r="Q199"/>
  <c r="R199"/>
  <c r="I200"/>
  <c r="N200"/>
  <c r="H200"/>
  <c r="J200"/>
  <c r="K200"/>
  <c r="C19" i="14"/>
  <c r="F19" s="1"/>
  <c r="L200" i="3" s="1"/>
  <c r="M200"/>
  <c r="O200"/>
  <c r="P200"/>
  <c r="Q200"/>
  <c r="R200"/>
  <c r="I201"/>
  <c r="N201"/>
  <c r="H201"/>
  <c r="J201"/>
  <c r="K201"/>
  <c r="C27" i="14"/>
  <c r="F27"/>
  <c r="L201" i="3" s="1"/>
  <c r="M201"/>
  <c r="O201"/>
  <c r="P201"/>
  <c r="Q201"/>
  <c r="R201"/>
  <c r="I202"/>
  <c r="N202"/>
  <c r="H202"/>
  <c r="J202"/>
  <c r="K202"/>
  <c r="L202"/>
  <c r="M202"/>
  <c r="O202"/>
  <c r="P202"/>
  <c r="Q202"/>
  <c r="R202"/>
  <c r="I203"/>
  <c r="N203"/>
  <c r="H203"/>
  <c r="J203"/>
  <c r="K203"/>
  <c r="C36" i="14"/>
  <c r="F36" s="1"/>
  <c r="L203" i="3" s="1"/>
  <c r="M203"/>
  <c r="O203"/>
  <c r="P203"/>
  <c r="Q203"/>
  <c r="R203"/>
  <c r="I204"/>
  <c r="N204"/>
  <c r="H204"/>
  <c r="J204"/>
  <c r="K204"/>
  <c r="C39" i="14"/>
  <c r="F39"/>
  <c r="L204" i="3"/>
  <c r="M204"/>
  <c r="O204"/>
  <c r="P204"/>
  <c r="Q204"/>
  <c r="R204"/>
  <c r="I205"/>
  <c r="N205"/>
  <c r="H205"/>
  <c r="J205"/>
  <c r="K205"/>
  <c r="L205"/>
  <c r="M205"/>
  <c r="O205"/>
  <c r="AA205" s="1"/>
  <c r="P205"/>
  <c r="Q205"/>
  <c r="R205"/>
  <c r="AD205"/>
  <c r="I206"/>
  <c r="N206"/>
  <c r="H206"/>
  <c r="J206"/>
  <c r="K206"/>
  <c r="C48" i="14"/>
  <c r="F48"/>
  <c r="L206" i="3"/>
  <c r="M206"/>
  <c r="O206"/>
  <c r="P206"/>
  <c r="Q206"/>
  <c r="R206"/>
  <c r="I207"/>
  <c r="N207"/>
  <c r="H207"/>
  <c r="J207"/>
  <c r="K207"/>
  <c r="C49" i="14"/>
  <c r="F49"/>
  <c r="L207" i="3" s="1"/>
  <c r="M207"/>
  <c r="O207"/>
  <c r="P207"/>
  <c r="Q207"/>
  <c r="R207"/>
  <c r="I208"/>
  <c r="N208"/>
  <c r="H208"/>
  <c r="J208"/>
  <c r="K208"/>
  <c r="L208"/>
  <c r="M208"/>
  <c r="O208"/>
  <c r="P208"/>
  <c r="Q208"/>
  <c r="R208"/>
  <c r="I209"/>
  <c r="N209"/>
  <c r="H209"/>
  <c r="J209"/>
  <c r="K209"/>
  <c r="C24" i="14"/>
  <c r="F24"/>
  <c r="L209" i="3" s="1"/>
  <c r="M209"/>
  <c r="O209"/>
  <c r="P209"/>
  <c r="Q209"/>
  <c r="R209"/>
  <c r="I210"/>
  <c r="N210"/>
  <c r="H210"/>
  <c r="J210"/>
  <c r="K210"/>
  <c r="C33" i="14"/>
  <c r="F33"/>
  <c r="L210" i="3" s="1"/>
  <c r="M210"/>
  <c r="O210"/>
  <c r="P210"/>
  <c r="Q210"/>
  <c r="R210"/>
  <c r="I211"/>
  <c r="N211"/>
  <c r="H211"/>
  <c r="J211"/>
  <c r="K211"/>
  <c r="O211"/>
  <c r="P211"/>
  <c r="Q211"/>
  <c r="R211"/>
  <c r="I212"/>
  <c r="N212"/>
  <c r="H212"/>
  <c r="J212"/>
  <c r="K212"/>
  <c r="C42" i="14"/>
  <c r="F42"/>
  <c r="L212" i="3"/>
  <c r="M212"/>
  <c r="O212"/>
  <c r="P212"/>
  <c r="Q212"/>
  <c r="R212"/>
  <c r="I213"/>
  <c r="N213"/>
  <c r="H213"/>
  <c r="J213"/>
  <c r="K213"/>
  <c r="C43" i="14"/>
  <c r="F43"/>
  <c r="L213" i="3"/>
  <c r="M213"/>
  <c r="O213"/>
  <c r="P213"/>
  <c r="Q213"/>
  <c r="R213"/>
  <c r="I214"/>
  <c r="N214"/>
  <c r="H214"/>
  <c r="J214"/>
  <c r="K214"/>
  <c r="C45" i="14"/>
  <c r="F45"/>
  <c r="L214" i="3" s="1"/>
  <c r="M214"/>
  <c r="O214"/>
  <c r="P214"/>
  <c r="Q214"/>
  <c r="R214"/>
  <c r="I215"/>
  <c r="N215"/>
  <c r="H215"/>
  <c r="J215"/>
  <c r="K215"/>
  <c r="C47" i="14"/>
  <c r="F47"/>
  <c r="L215" i="3" s="1"/>
  <c r="C30" i="13"/>
  <c r="F30" s="1"/>
  <c r="M215" i="3" s="1"/>
  <c r="O215"/>
  <c r="P215"/>
  <c r="Q215"/>
  <c r="R215"/>
  <c r="I216"/>
  <c r="N216"/>
  <c r="H216"/>
  <c r="J216"/>
  <c r="K216"/>
  <c r="C65" i="14"/>
  <c r="F65" s="1"/>
  <c r="L216" i="3" s="1"/>
  <c r="M216"/>
  <c r="O216"/>
  <c r="P216"/>
  <c r="Q216"/>
  <c r="R216"/>
  <c r="I217"/>
  <c r="N217"/>
  <c r="H217"/>
  <c r="J217"/>
  <c r="K217"/>
  <c r="C11" i="14"/>
  <c r="F11" s="1"/>
  <c r="L217" i="3" s="1"/>
  <c r="C7" i="13"/>
  <c r="F7" s="1"/>
  <c r="M217" i="3" s="1"/>
  <c r="O217"/>
  <c r="P217"/>
  <c r="Q217"/>
  <c r="R217"/>
  <c r="I218"/>
  <c r="N218"/>
  <c r="H218"/>
  <c r="J218"/>
  <c r="K218"/>
  <c r="C50" i="14"/>
  <c r="F50" s="1"/>
  <c r="L218" i="3" s="1"/>
  <c r="M218"/>
  <c r="O218"/>
  <c r="P218"/>
  <c r="Q218"/>
  <c r="R218"/>
  <c r="I219"/>
  <c r="N219"/>
  <c r="H219"/>
  <c r="J219"/>
  <c r="K219"/>
  <c r="C63" i="14"/>
  <c r="F63"/>
  <c r="L219" i="3"/>
  <c r="M219"/>
  <c r="O219"/>
  <c r="P219"/>
  <c r="Q219"/>
  <c r="R219"/>
  <c r="I220"/>
  <c r="N220"/>
  <c r="H220"/>
  <c r="J220"/>
  <c r="K220"/>
  <c r="C66" i="14"/>
  <c r="F66" s="1"/>
  <c r="L220" i="3" s="1"/>
  <c r="M220"/>
  <c r="O220"/>
  <c r="P220"/>
  <c r="Q220"/>
  <c r="R220"/>
  <c r="I221"/>
  <c r="N221"/>
  <c r="H221"/>
  <c r="J221"/>
  <c r="K221"/>
  <c r="C60" i="14"/>
  <c r="F60"/>
  <c r="L221" i="3"/>
  <c r="M221"/>
  <c r="O221"/>
  <c r="P221"/>
  <c r="Q221"/>
  <c r="R221"/>
  <c r="I222"/>
  <c r="N222"/>
  <c r="H222"/>
  <c r="J222"/>
  <c r="K222"/>
  <c r="C61" i="14"/>
  <c r="F61"/>
  <c r="L222" i="3" s="1"/>
  <c r="M222"/>
  <c r="O222"/>
  <c r="P222"/>
  <c r="Q222"/>
  <c r="R222"/>
  <c r="I223"/>
  <c r="N223"/>
  <c r="H223"/>
  <c r="J223"/>
  <c r="K223"/>
  <c r="C68" i="14"/>
  <c r="F68"/>
  <c r="L223" i="3"/>
  <c r="M223"/>
  <c r="O223"/>
  <c r="P223"/>
  <c r="Q223"/>
  <c r="R223"/>
  <c r="I224"/>
  <c r="N224"/>
  <c r="H224"/>
  <c r="J224"/>
  <c r="K224"/>
  <c r="L224"/>
  <c r="M224"/>
  <c r="O224"/>
  <c r="P224"/>
  <c r="Q224"/>
  <c r="R224"/>
  <c r="I234"/>
  <c r="N234"/>
  <c r="H234"/>
  <c r="J234"/>
  <c r="K234"/>
  <c r="L234"/>
  <c r="C27" i="13"/>
  <c r="F27"/>
  <c r="M234" i="3" s="1"/>
  <c r="O234"/>
  <c r="P234"/>
  <c r="Q234"/>
  <c r="R234"/>
  <c r="I235"/>
  <c r="N235"/>
  <c r="H235"/>
  <c r="J235"/>
  <c r="K235"/>
  <c r="L235"/>
  <c r="C29" i="13"/>
  <c r="F29" s="1"/>
  <c r="M235" i="3" s="1"/>
  <c r="O235"/>
  <c r="P235"/>
  <c r="Q235"/>
  <c r="R235"/>
  <c r="I236"/>
  <c r="N236"/>
  <c r="H236"/>
  <c r="J236"/>
  <c r="K236"/>
  <c r="L236"/>
  <c r="M236"/>
  <c r="O236"/>
  <c r="P236"/>
  <c r="Q236"/>
  <c r="R236"/>
  <c r="I237"/>
  <c r="N237"/>
  <c r="H237"/>
  <c r="J237"/>
  <c r="K237"/>
  <c r="L237"/>
  <c r="M237"/>
  <c r="O237"/>
  <c r="P237"/>
  <c r="Q237"/>
  <c r="R237"/>
  <c r="I238"/>
  <c r="N238"/>
  <c r="H238"/>
  <c r="J238"/>
  <c r="K238"/>
  <c r="L238"/>
  <c r="C33" i="13"/>
  <c r="F33"/>
  <c r="M238" i="3" s="1"/>
  <c r="O238"/>
  <c r="P238"/>
  <c r="Q238"/>
  <c r="R238"/>
  <c r="I239"/>
  <c r="N239"/>
  <c r="H239"/>
  <c r="J239"/>
  <c r="K239"/>
  <c r="L239"/>
  <c r="C38" i="13"/>
  <c r="F38" s="1"/>
  <c r="M239" i="3" s="1"/>
  <c r="O239"/>
  <c r="P239"/>
  <c r="Q239"/>
  <c r="R239"/>
  <c r="I240"/>
  <c r="N240"/>
  <c r="H240"/>
  <c r="J240"/>
  <c r="K240"/>
  <c r="L240"/>
  <c r="C42" i="13"/>
  <c r="F42"/>
  <c r="M240" i="3" s="1"/>
  <c r="O240"/>
  <c r="P240"/>
  <c r="Q240"/>
  <c r="R240"/>
  <c r="I241"/>
  <c r="N241"/>
  <c r="H241"/>
  <c r="J241"/>
  <c r="K241"/>
  <c r="L241"/>
  <c r="M241"/>
  <c r="O241"/>
  <c r="P241"/>
  <c r="Q241"/>
  <c r="R241"/>
  <c r="I242"/>
  <c r="N242"/>
  <c r="H242"/>
  <c r="J242"/>
  <c r="K242"/>
  <c r="L242"/>
  <c r="M242"/>
  <c r="O242"/>
  <c r="P242"/>
  <c r="Q242"/>
  <c r="R242"/>
  <c r="I243"/>
  <c r="N243"/>
  <c r="H243"/>
  <c r="J243"/>
  <c r="K243"/>
  <c r="L243"/>
  <c r="C24" i="13"/>
  <c r="F24" s="1"/>
  <c r="M243" i="3" s="1"/>
  <c r="O243"/>
  <c r="P243"/>
  <c r="Q243"/>
  <c r="R243"/>
  <c r="I244"/>
  <c r="N244"/>
  <c r="H244"/>
  <c r="J244"/>
  <c r="K244"/>
  <c r="L244"/>
  <c r="M244"/>
  <c r="O244"/>
  <c r="P244"/>
  <c r="Q244"/>
  <c r="R244"/>
  <c r="I245"/>
  <c r="C21" i="12"/>
  <c r="F21" s="1"/>
  <c r="N245" i="3" s="1"/>
  <c r="H245"/>
  <c r="J245"/>
  <c r="K245"/>
  <c r="L245"/>
  <c r="M245"/>
  <c r="O245"/>
  <c r="P245"/>
  <c r="Q245"/>
  <c r="R245"/>
  <c r="I246"/>
  <c r="AA246" s="1"/>
  <c r="N246"/>
  <c r="H246"/>
  <c r="C47" i="16"/>
  <c r="F47"/>
  <c r="J246" i="3" s="1"/>
  <c r="K246"/>
  <c r="L246"/>
  <c r="M246"/>
  <c r="O246"/>
  <c r="P246"/>
  <c r="Q246"/>
  <c r="R246"/>
  <c r="I247"/>
  <c r="N247"/>
  <c r="H247"/>
  <c r="C48" i="16"/>
  <c r="F48" s="1"/>
  <c r="J247" i="3" s="1"/>
  <c r="K247"/>
  <c r="L247"/>
  <c r="M247"/>
  <c r="O247"/>
  <c r="P247"/>
  <c r="Q247"/>
  <c r="R247"/>
  <c r="I248"/>
  <c r="N248"/>
  <c r="H248"/>
  <c r="C62" i="16"/>
  <c r="F62" s="1"/>
  <c r="J248" i="3" s="1"/>
  <c r="K248"/>
  <c r="L248"/>
  <c r="AA248" s="1"/>
  <c r="M248"/>
  <c r="O248"/>
  <c r="P248"/>
  <c r="Q248"/>
  <c r="R248"/>
  <c r="I249"/>
  <c r="N249"/>
  <c r="H249"/>
  <c r="C99" i="16"/>
  <c r="F99"/>
  <c r="J249" i="3" s="1"/>
  <c r="K249"/>
  <c r="L249"/>
  <c r="M249"/>
  <c r="O249"/>
  <c r="P249"/>
  <c r="Q249"/>
  <c r="R249"/>
  <c r="I250"/>
  <c r="N250"/>
  <c r="H250"/>
  <c r="C112" i="16"/>
  <c r="F112" s="1"/>
  <c r="J250" i="3" s="1"/>
  <c r="K250"/>
  <c r="L250"/>
  <c r="M250"/>
  <c r="O250"/>
  <c r="P250"/>
  <c r="Q250"/>
  <c r="R250"/>
  <c r="I251"/>
  <c r="N251"/>
  <c r="H251"/>
  <c r="C113" i="16"/>
  <c r="F113" s="1"/>
  <c r="J251" i="3" s="1"/>
  <c r="K251"/>
  <c r="L251"/>
  <c r="M251"/>
  <c r="O251"/>
  <c r="P251"/>
  <c r="Q251"/>
  <c r="R251"/>
  <c r="I252"/>
  <c r="N252"/>
  <c r="H252"/>
  <c r="J252"/>
  <c r="K252"/>
  <c r="L252"/>
  <c r="M252"/>
  <c r="O252"/>
  <c r="P252"/>
  <c r="Q252"/>
  <c r="R252"/>
  <c r="I253"/>
  <c r="N253"/>
  <c r="H253"/>
  <c r="C46" i="16"/>
  <c r="F46"/>
  <c r="J253" i="3" s="1"/>
  <c r="C28" i="15"/>
  <c r="F28" s="1"/>
  <c r="C29"/>
  <c r="F29"/>
  <c r="K253" i="3" s="1"/>
  <c r="L253"/>
  <c r="M253"/>
  <c r="O253"/>
  <c r="P253"/>
  <c r="Q253"/>
  <c r="R253"/>
  <c r="I254"/>
  <c r="N254"/>
  <c r="H254"/>
  <c r="C58" i="16"/>
  <c r="F58"/>
  <c r="J254" i="3" s="1"/>
  <c r="K254"/>
  <c r="L254"/>
  <c r="M254"/>
  <c r="O254"/>
  <c r="P254"/>
  <c r="Q254"/>
  <c r="R254"/>
  <c r="I255"/>
  <c r="N255"/>
  <c r="H255"/>
  <c r="J255"/>
  <c r="K255"/>
  <c r="L255"/>
  <c r="M255"/>
  <c r="O255"/>
  <c r="P255"/>
  <c r="Q255"/>
  <c r="R255"/>
  <c r="I256"/>
  <c r="AD256" s="1"/>
  <c r="N256"/>
  <c r="H256"/>
  <c r="C95" i="16"/>
  <c r="F95" s="1"/>
  <c r="J256" i="3" s="1"/>
  <c r="K256"/>
  <c r="L256"/>
  <c r="M256"/>
  <c r="O256"/>
  <c r="P256"/>
  <c r="Q256"/>
  <c r="R256"/>
  <c r="I257"/>
  <c r="N257"/>
  <c r="H257"/>
  <c r="C102" i="16"/>
  <c r="F102" s="1"/>
  <c r="J257" i="3"/>
  <c r="K257"/>
  <c r="L257"/>
  <c r="M257"/>
  <c r="O257"/>
  <c r="P257"/>
  <c r="Q257"/>
  <c r="R257"/>
  <c r="I258"/>
  <c r="N258"/>
  <c r="H258"/>
  <c r="J258"/>
  <c r="K258"/>
  <c r="L258"/>
  <c r="M258"/>
  <c r="O258"/>
  <c r="P258"/>
  <c r="Q258"/>
  <c r="R258"/>
  <c r="I259"/>
  <c r="N259"/>
  <c r="H259"/>
  <c r="J259"/>
  <c r="K259"/>
  <c r="L259"/>
  <c r="M259"/>
  <c r="O259"/>
  <c r="P259"/>
  <c r="Q259"/>
  <c r="R259"/>
  <c r="I260"/>
  <c r="N260"/>
  <c r="H260"/>
  <c r="C72" i="16"/>
  <c r="F72"/>
  <c r="J260" i="3" s="1"/>
  <c r="K260"/>
  <c r="L260"/>
  <c r="M260"/>
  <c r="O260"/>
  <c r="P260"/>
  <c r="Q260"/>
  <c r="R260"/>
  <c r="I261"/>
  <c r="N261"/>
  <c r="H261"/>
  <c r="C93" i="16"/>
  <c r="F93" s="1"/>
  <c r="J261" i="3" s="1"/>
  <c r="K261"/>
  <c r="L261"/>
  <c r="M261"/>
  <c r="O261"/>
  <c r="P261"/>
  <c r="Q261"/>
  <c r="R261"/>
  <c r="I262"/>
  <c r="N262"/>
  <c r="H262"/>
  <c r="C97" i="16"/>
  <c r="F97" s="1"/>
  <c r="J262" i="3" s="1"/>
  <c r="AG262" s="1"/>
  <c r="K262"/>
  <c r="L262"/>
  <c r="M262"/>
  <c r="O262"/>
  <c r="P262"/>
  <c r="Q262"/>
  <c r="R262"/>
  <c r="I263"/>
  <c r="N263"/>
  <c r="H263"/>
  <c r="J263"/>
  <c r="K263"/>
  <c r="L263"/>
  <c r="M263"/>
  <c r="O263"/>
  <c r="P263"/>
  <c r="Q263"/>
  <c r="R263"/>
  <c r="I264"/>
  <c r="N264"/>
  <c r="H264"/>
  <c r="J264"/>
  <c r="K264"/>
  <c r="L264"/>
  <c r="M264"/>
  <c r="O264"/>
  <c r="P264"/>
  <c r="Q264"/>
  <c r="R264"/>
  <c r="I265"/>
  <c r="N265"/>
  <c r="H265"/>
  <c r="J265"/>
  <c r="K265"/>
  <c r="L265"/>
  <c r="M265"/>
  <c r="O265"/>
  <c r="P265"/>
  <c r="Q265"/>
  <c r="R265"/>
  <c r="I266"/>
  <c r="N266"/>
  <c r="H266"/>
  <c r="J266"/>
  <c r="K266"/>
  <c r="L266"/>
  <c r="M266"/>
  <c r="O266"/>
  <c r="P266"/>
  <c r="Q266"/>
  <c r="R266"/>
  <c r="I267"/>
  <c r="N267"/>
  <c r="H267"/>
  <c r="J267"/>
  <c r="K267"/>
  <c r="L267"/>
  <c r="M267"/>
  <c r="O267"/>
  <c r="P267"/>
  <c r="Q267"/>
  <c r="R267"/>
  <c r="Z194"/>
  <c r="Y194"/>
  <c r="X194"/>
  <c r="AC194" s="1"/>
  <c r="W194"/>
  <c r="V194"/>
  <c r="U194"/>
  <c r="F194"/>
  <c r="T194"/>
  <c r="S194"/>
  <c r="Z193"/>
  <c r="Y193"/>
  <c r="X193"/>
  <c r="W193"/>
  <c r="V193"/>
  <c r="U193"/>
  <c r="AB193" s="1"/>
  <c r="T193"/>
  <c r="S193"/>
  <c r="Z224"/>
  <c r="Y224"/>
  <c r="AC224" s="1"/>
  <c r="X224"/>
  <c r="W224"/>
  <c r="V224"/>
  <c r="U224"/>
  <c r="T224"/>
  <c r="S224"/>
  <c r="Z264"/>
  <c r="Y264"/>
  <c r="AC264" s="1"/>
  <c r="X264"/>
  <c r="W264"/>
  <c r="V264"/>
  <c r="U264"/>
  <c r="T264"/>
  <c r="S264"/>
  <c r="Z263"/>
  <c r="Y263"/>
  <c r="X263"/>
  <c r="W263"/>
  <c r="V263"/>
  <c r="U263"/>
  <c r="AB263" s="1"/>
  <c r="T263"/>
  <c r="S263"/>
  <c r="W259"/>
  <c r="V259"/>
  <c r="AB259" s="1"/>
  <c r="U259"/>
  <c r="T259"/>
  <c r="S259"/>
  <c r="Z259"/>
  <c r="Y259"/>
  <c r="X259"/>
  <c r="W258"/>
  <c r="V258"/>
  <c r="U258"/>
  <c r="T258"/>
  <c r="S258"/>
  <c r="Z258"/>
  <c r="Y258"/>
  <c r="X258"/>
  <c r="W255"/>
  <c r="V255"/>
  <c r="U255"/>
  <c r="T255"/>
  <c r="S255"/>
  <c r="Z255"/>
  <c r="AC255" s="1"/>
  <c r="Y255"/>
  <c r="X255"/>
  <c r="W252"/>
  <c r="V252"/>
  <c r="U252"/>
  <c r="T252"/>
  <c r="S252"/>
  <c r="Z252"/>
  <c r="AC252" s="1"/>
  <c r="Y252"/>
  <c r="X252"/>
  <c r="W244"/>
  <c r="V244"/>
  <c r="U244"/>
  <c r="T244"/>
  <c r="S244"/>
  <c r="Z244"/>
  <c r="Y244"/>
  <c r="X244"/>
  <c r="Z237"/>
  <c r="Y237"/>
  <c r="AC237" s="1"/>
  <c r="X237"/>
  <c r="W237"/>
  <c r="V237"/>
  <c r="U237"/>
  <c r="T237"/>
  <c r="S237"/>
  <c r="Z236"/>
  <c r="Y236"/>
  <c r="AC236" s="1"/>
  <c r="X236"/>
  <c r="W236"/>
  <c r="V236"/>
  <c r="U236"/>
  <c r="T236"/>
  <c r="S236"/>
  <c r="Z189"/>
  <c r="Y189"/>
  <c r="X189"/>
  <c r="W189"/>
  <c r="V189"/>
  <c r="U189"/>
  <c r="T189"/>
  <c r="S189"/>
  <c r="Z205"/>
  <c r="Y205"/>
  <c r="X205"/>
  <c r="W205"/>
  <c r="V205"/>
  <c r="U205"/>
  <c r="T205"/>
  <c r="S205"/>
  <c r="Z265"/>
  <c r="Y265"/>
  <c r="X265"/>
  <c r="W265"/>
  <c r="V265"/>
  <c r="U265"/>
  <c r="AB265" s="1"/>
  <c r="T265"/>
  <c r="S265"/>
  <c r="Z241"/>
  <c r="Y241"/>
  <c r="X241"/>
  <c r="W241"/>
  <c r="V241"/>
  <c r="U241"/>
  <c r="AB241" s="1"/>
  <c r="T241"/>
  <c r="S241"/>
  <c r="Z266"/>
  <c r="Y266"/>
  <c r="X266"/>
  <c r="W266"/>
  <c r="V266"/>
  <c r="U266"/>
  <c r="T266"/>
  <c r="S266"/>
  <c r="Z242"/>
  <c r="Y242"/>
  <c r="X242"/>
  <c r="W242"/>
  <c r="V242"/>
  <c r="U242"/>
  <c r="T242"/>
  <c r="S242"/>
  <c r="Z234"/>
  <c r="Y234"/>
  <c r="X234"/>
  <c r="W234"/>
  <c r="V234"/>
  <c r="U234"/>
  <c r="AB234" s="1"/>
  <c r="T234"/>
  <c r="S234"/>
  <c r="Z267"/>
  <c r="Y267"/>
  <c r="X267"/>
  <c r="W267"/>
  <c r="V267"/>
  <c r="U267"/>
  <c r="T267"/>
  <c r="S267"/>
  <c r="Z235"/>
  <c r="Y235"/>
  <c r="X235"/>
  <c r="W235"/>
  <c r="V235"/>
  <c r="U235"/>
  <c r="AB235" s="1"/>
  <c r="T235"/>
  <c r="S235"/>
  <c r="Z223"/>
  <c r="Y223"/>
  <c r="X223"/>
  <c r="W223"/>
  <c r="V223"/>
  <c r="U223"/>
  <c r="T223"/>
  <c r="S223"/>
  <c r="Z132"/>
  <c r="Y132"/>
  <c r="AC132" s="1"/>
  <c r="X132"/>
  <c r="W132"/>
  <c r="V132"/>
  <c r="U132"/>
  <c r="T132"/>
  <c r="S132"/>
  <c r="Z172"/>
  <c r="Y172"/>
  <c r="AC172" s="1"/>
  <c r="X172"/>
  <c r="W172"/>
  <c r="V172"/>
  <c r="U172"/>
  <c r="AB172" s="1"/>
  <c r="T172"/>
  <c r="S172"/>
  <c r="Z238"/>
  <c r="Y238"/>
  <c r="X238"/>
  <c r="W238"/>
  <c r="V238"/>
  <c r="U238"/>
  <c r="T238"/>
  <c r="S238"/>
  <c r="Z220"/>
  <c r="Y220"/>
  <c r="X220"/>
  <c r="W220"/>
  <c r="V220"/>
  <c r="U220"/>
  <c r="T220"/>
  <c r="S220"/>
  <c r="Z239"/>
  <c r="Y239"/>
  <c r="X239"/>
  <c r="W239"/>
  <c r="V239"/>
  <c r="U239"/>
  <c r="AB239" s="1"/>
  <c r="T239"/>
  <c r="S239"/>
  <c r="Z251"/>
  <c r="Y251"/>
  <c r="AC251" s="1"/>
  <c r="X251"/>
  <c r="W251"/>
  <c r="V251"/>
  <c r="U251"/>
  <c r="T251"/>
  <c r="S251"/>
  <c r="Z240"/>
  <c r="Y240"/>
  <c r="AC240" s="1"/>
  <c r="X240"/>
  <c r="W240"/>
  <c r="V240"/>
  <c r="U240"/>
  <c r="T240"/>
  <c r="S240"/>
  <c r="Z250"/>
  <c r="Y250"/>
  <c r="X250"/>
  <c r="W250"/>
  <c r="V250"/>
  <c r="U250"/>
  <c r="T250"/>
  <c r="S250"/>
  <c r="Z216"/>
  <c r="Y216"/>
  <c r="X216"/>
  <c r="W216"/>
  <c r="V216"/>
  <c r="U216"/>
  <c r="AB216" s="1"/>
  <c r="T216"/>
  <c r="S216"/>
  <c r="Z131"/>
  <c r="Y131"/>
  <c r="X131"/>
  <c r="W131"/>
  <c r="V131"/>
  <c r="U131"/>
  <c r="T131"/>
  <c r="S131"/>
  <c r="Z243"/>
  <c r="Y243"/>
  <c r="AC243" s="1"/>
  <c r="X243"/>
  <c r="W243"/>
  <c r="V243"/>
  <c r="U243"/>
  <c r="T243"/>
  <c r="S243"/>
  <c r="Z192"/>
  <c r="Y192"/>
  <c r="AC192" s="1"/>
  <c r="X192"/>
  <c r="W192"/>
  <c r="V192"/>
  <c r="U192"/>
  <c r="AB192" s="1"/>
  <c r="T192"/>
  <c r="S192"/>
  <c r="Z130"/>
  <c r="Y130"/>
  <c r="AC130" s="1"/>
  <c r="X130"/>
  <c r="W130"/>
  <c r="V130"/>
  <c r="U130"/>
  <c r="AB130" s="1"/>
  <c r="T130"/>
  <c r="S130"/>
  <c r="Z219"/>
  <c r="Y219"/>
  <c r="AC219" s="1"/>
  <c r="X219"/>
  <c r="W219"/>
  <c r="V219"/>
  <c r="U219"/>
  <c r="T219"/>
  <c r="S219"/>
  <c r="Z177"/>
  <c r="Y177"/>
  <c r="AC177" s="1"/>
  <c r="X177"/>
  <c r="W177"/>
  <c r="V177"/>
  <c r="U177"/>
  <c r="T177"/>
  <c r="S177"/>
  <c r="Z129"/>
  <c r="Y129"/>
  <c r="X129"/>
  <c r="W129"/>
  <c r="V129"/>
  <c r="U129"/>
  <c r="AB129" s="1"/>
  <c r="T129"/>
  <c r="S129"/>
  <c r="Z257"/>
  <c r="Y257"/>
  <c r="X257"/>
  <c r="W257"/>
  <c r="V257"/>
  <c r="U257"/>
  <c r="T257"/>
  <c r="S257"/>
  <c r="Z222"/>
  <c r="Y222"/>
  <c r="X222"/>
  <c r="W222"/>
  <c r="V222"/>
  <c r="U222"/>
  <c r="T222"/>
  <c r="S222"/>
  <c r="Z221"/>
  <c r="AC221" s="1"/>
  <c r="Y221"/>
  <c r="X221"/>
  <c r="W221"/>
  <c r="V221"/>
  <c r="U221"/>
  <c r="T221"/>
  <c r="S221"/>
  <c r="Z249"/>
  <c r="Y249"/>
  <c r="X249"/>
  <c r="W249"/>
  <c r="V249"/>
  <c r="U249"/>
  <c r="T249"/>
  <c r="S249"/>
  <c r="Z191"/>
  <c r="Y191"/>
  <c r="X191"/>
  <c r="W191"/>
  <c r="AC191" s="1"/>
  <c r="V191"/>
  <c r="U191"/>
  <c r="T191"/>
  <c r="S191"/>
  <c r="AB191" s="1"/>
  <c r="Z138"/>
  <c r="Y138"/>
  <c r="X138"/>
  <c r="W138"/>
  <c r="V138"/>
  <c r="U138"/>
  <c r="T138"/>
  <c r="S138"/>
  <c r="Z262"/>
  <c r="Y262"/>
  <c r="X262"/>
  <c r="W262"/>
  <c r="AC262" s="1"/>
  <c r="V262"/>
  <c r="U262"/>
  <c r="T262"/>
  <c r="S262"/>
  <c r="Z137"/>
  <c r="Y137"/>
  <c r="X137"/>
  <c r="W137"/>
  <c r="V137"/>
  <c r="U137"/>
  <c r="T137"/>
  <c r="S137"/>
  <c r="AB137" s="1"/>
  <c r="Z134"/>
  <c r="Y134"/>
  <c r="X134"/>
  <c r="W134"/>
  <c r="V134"/>
  <c r="U134"/>
  <c r="T134"/>
  <c r="S134"/>
  <c r="Z256"/>
  <c r="Y256"/>
  <c r="X256"/>
  <c r="W256"/>
  <c r="V256"/>
  <c r="U256"/>
  <c r="T256"/>
  <c r="S256"/>
  <c r="Z165"/>
  <c r="Y165"/>
  <c r="X165"/>
  <c r="W165"/>
  <c r="V165"/>
  <c r="U165"/>
  <c r="T165"/>
  <c r="S165"/>
  <c r="Z261"/>
  <c r="Y261"/>
  <c r="X261"/>
  <c r="AC261" s="1"/>
  <c r="W261"/>
  <c r="V261"/>
  <c r="U261"/>
  <c r="T261"/>
  <c r="S261"/>
  <c r="Z218"/>
  <c r="Y218"/>
  <c r="X218"/>
  <c r="W218"/>
  <c r="V218"/>
  <c r="U218"/>
  <c r="T218"/>
  <c r="S218"/>
  <c r="Z207"/>
  <c r="Y207"/>
  <c r="X207"/>
  <c r="W207"/>
  <c r="V207"/>
  <c r="U207"/>
  <c r="T207"/>
  <c r="S207"/>
  <c r="Z160"/>
  <c r="Y160"/>
  <c r="X160"/>
  <c r="AC160" s="1"/>
  <c r="W160"/>
  <c r="V160"/>
  <c r="U160"/>
  <c r="T160"/>
  <c r="S160"/>
  <c r="Z206"/>
  <c r="Y206"/>
  <c r="X206"/>
  <c r="W206"/>
  <c r="V206"/>
  <c r="U206"/>
  <c r="T206"/>
  <c r="S206"/>
  <c r="Z155"/>
  <c r="Y155"/>
  <c r="X155"/>
  <c r="W155"/>
  <c r="V155"/>
  <c r="U155"/>
  <c r="T155"/>
  <c r="S155"/>
  <c r="Z196"/>
  <c r="Y196"/>
  <c r="X196"/>
  <c r="W196"/>
  <c r="V196"/>
  <c r="U196"/>
  <c r="T196"/>
  <c r="S196"/>
  <c r="Z214"/>
  <c r="Y214"/>
  <c r="X214"/>
  <c r="W214"/>
  <c r="V214"/>
  <c r="U214"/>
  <c r="T214"/>
  <c r="S214"/>
  <c r="Z213"/>
  <c r="Y213"/>
  <c r="X213"/>
  <c r="W213"/>
  <c r="V213"/>
  <c r="U213"/>
  <c r="T213"/>
  <c r="S213"/>
  <c r="Z175"/>
  <c r="Y175"/>
  <c r="X175"/>
  <c r="W175"/>
  <c r="V175"/>
  <c r="U175"/>
  <c r="AB175" s="1"/>
  <c r="T175"/>
  <c r="S175"/>
  <c r="Z147"/>
  <c r="Y147"/>
  <c r="X147"/>
  <c r="W147"/>
  <c r="V147"/>
  <c r="U147"/>
  <c r="T147"/>
  <c r="S147"/>
  <c r="Z152"/>
  <c r="Y152"/>
  <c r="X152"/>
  <c r="W152"/>
  <c r="V152"/>
  <c r="U152"/>
  <c r="T152"/>
  <c r="S152"/>
  <c r="Z195"/>
  <c r="Y195"/>
  <c r="X195"/>
  <c r="W195"/>
  <c r="V195"/>
  <c r="U195"/>
  <c r="T195"/>
  <c r="S195"/>
  <c r="Z212"/>
  <c r="Y212"/>
  <c r="X212"/>
  <c r="W212"/>
  <c r="V212"/>
  <c r="U212"/>
  <c r="T212"/>
  <c r="S212"/>
  <c r="Z146"/>
  <c r="Y146"/>
  <c r="X146"/>
  <c r="W146"/>
  <c r="V146"/>
  <c r="U146"/>
  <c r="T146"/>
  <c r="S146"/>
  <c r="Z188"/>
  <c r="Y188"/>
  <c r="X188"/>
  <c r="W188"/>
  <c r="V188"/>
  <c r="U188"/>
  <c r="T188"/>
  <c r="S188"/>
  <c r="Z174"/>
  <c r="Y174"/>
  <c r="X174"/>
  <c r="W174"/>
  <c r="V174"/>
  <c r="U174"/>
  <c r="T174"/>
  <c r="S174"/>
  <c r="Z187"/>
  <c r="Y187"/>
  <c r="X187"/>
  <c r="W187"/>
  <c r="V187"/>
  <c r="U187"/>
  <c r="T187"/>
  <c r="S187"/>
  <c r="Z173"/>
  <c r="Y173"/>
  <c r="X173"/>
  <c r="W173"/>
  <c r="V173"/>
  <c r="U173"/>
  <c r="T173"/>
  <c r="S173"/>
  <c r="AB173" s="1"/>
  <c r="Z204"/>
  <c r="Y204"/>
  <c r="X204"/>
  <c r="W204"/>
  <c r="V204"/>
  <c r="U204"/>
  <c r="T204"/>
  <c r="S204"/>
  <c r="Z180"/>
  <c r="Y180"/>
  <c r="X180"/>
  <c r="W180"/>
  <c r="AC180" s="1"/>
  <c r="V180"/>
  <c r="U180"/>
  <c r="T180"/>
  <c r="S180"/>
  <c r="Z171"/>
  <c r="Y171"/>
  <c r="X171"/>
  <c r="W171"/>
  <c r="V171"/>
  <c r="U171"/>
  <c r="T171"/>
  <c r="S171"/>
  <c r="Z203"/>
  <c r="Y203"/>
  <c r="X203"/>
  <c r="W203"/>
  <c r="V203"/>
  <c r="U203"/>
  <c r="T203"/>
  <c r="S203"/>
  <c r="Z215"/>
  <c r="Y215"/>
  <c r="X215"/>
  <c r="W215"/>
  <c r="AC215" s="1"/>
  <c r="V215"/>
  <c r="U215"/>
  <c r="T215"/>
  <c r="S215"/>
  <c r="AB215" s="1"/>
  <c r="Z125"/>
  <c r="Y125"/>
  <c r="X125"/>
  <c r="W125"/>
  <c r="AC125" s="1"/>
  <c r="V125"/>
  <c r="U125"/>
  <c r="T125"/>
  <c r="S125"/>
  <c r="AB125" s="1"/>
  <c r="I106"/>
  <c r="N106"/>
  <c r="H106"/>
  <c r="J106"/>
  <c r="K106"/>
  <c r="C57" i="14"/>
  <c r="F57" s="1"/>
  <c r="L106" i="3" s="1"/>
  <c r="M106"/>
  <c r="O106"/>
  <c r="P106"/>
  <c r="Q106"/>
  <c r="R106"/>
  <c r="I92"/>
  <c r="N92"/>
  <c r="H92"/>
  <c r="J92"/>
  <c r="K92"/>
  <c r="M92"/>
  <c r="O92"/>
  <c r="P92"/>
  <c r="Q92"/>
  <c r="R92"/>
  <c r="I91"/>
  <c r="N91"/>
  <c r="H91"/>
  <c r="J91"/>
  <c r="K91"/>
  <c r="C51" i="14"/>
  <c r="F51"/>
  <c r="L91" i="3" s="1"/>
  <c r="M91"/>
  <c r="O91"/>
  <c r="P91"/>
  <c r="Q91"/>
  <c r="R91"/>
  <c r="I90"/>
  <c r="N90"/>
  <c r="H90"/>
  <c r="J90"/>
  <c r="K90"/>
  <c r="C30" i="14"/>
  <c r="F30" s="1"/>
  <c r="L90" i="3" s="1"/>
  <c r="M90"/>
  <c r="O90"/>
  <c r="P90"/>
  <c r="Q90"/>
  <c r="R90"/>
  <c r="I89"/>
  <c r="N89"/>
  <c r="H89"/>
  <c r="J89"/>
  <c r="K89"/>
  <c r="C28" i="14"/>
  <c r="F28" s="1"/>
  <c r="L89" i="3" s="1"/>
  <c r="M89"/>
  <c r="O89"/>
  <c r="P89"/>
  <c r="Q89"/>
  <c r="R89"/>
  <c r="I88"/>
  <c r="N88"/>
  <c r="H88"/>
  <c r="J88"/>
  <c r="K88"/>
  <c r="C14" i="14"/>
  <c r="F14" s="1"/>
  <c r="L88" i="3" s="1"/>
  <c r="M88"/>
  <c r="O88"/>
  <c r="P88"/>
  <c r="Q88"/>
  <c r="R88"/>
  <c r="I87"/>
  <c r="N87"/>
  <c r="H87"/>
  <c r="J87"/>
  <c r="K87"/>
  <c r="C6" i="14"/>
  <c r="F6" s="1"/>
  <c r="L87" i="3" s="1"/>
  <c r="M87"/>
  <c r="O87"/>
  <c r="P87"/>
  <c r="Q87"/>
  <c r="R87"/>
  <c r="I86"/>
  <c r="N86"/>
  <c r="H86"/>
  <c r="J86"/>
  <c r="K86"/>
  <c r="C55" i="14"/>
  <c r="F55"/>
  <c r="L86" i="3" s="1"/>
  <c r="M86"/>
  <c r="O86"/>
  <c r="P86"/>
  <c r="Q86"/>
  <c r="R86"/>
  <c r="I85"/>
  <c r="N85"/>
  <c r="H85"/>
  <c r="J85"/>
  <c r="K85"/>
  <c r="C53" i="14"/>
  <c r="F53"/>
  <c r="L85" i="3" s="1"/>
  <c r="M85"/>
  <c r="O85"/>
  <c r="P85"/>
  <c r="Q85"/>
  <c r="R85"/>
  <c r="I84"/>
  <c r="N84"/>
  <c r="H84"/>
  <c r="J84"/>
  <c r="K84"/>
  <c r="C21" i="14"/>
  <c r="F21" s="1"/>
  <c r="L84" i="3" s="1"/>
  <c r="M84"/>
  <c r="O84"/>
  <c r="P84"/>
  <c r="Q84"/>
  <c r="R84"/>
  <c r="I83"/>
  <c r="N83"/>
  <c r="H83"/>
  <c r="J83"/>
  <c r="K83"/>
  <c r="C20" i="14"/>
  <c r="F20" s="1"/>
  <c r="L83" i="3" s="1"/>
  <c r="M83"/>
  <c r="O83"/>
  <c r="P83"/>
  <c r="Q83"/>
  <c r="R83"/>
  <c r="I82"/>
  <c r="N82"/>
  <c r="H82"/>
  <c r="J82"/>
  <c r="K82"/>
  <c r="C15" i="14"/>
  <c r="F15" s="1"/>
  <c r="L82" i="3" s="1"/>
  <c r="M82"/>
  <c r="O82"/>
  <c r="P82"/>
  <c r="Q82"/>
  <c r="R82"/>
  <c r="I81"/>
  <c r="N81"/>
  <c r="H81"/>
  <c r="J81"/>
  <c r="K81"/>
  <c r="C32" i="14"/>
  <c r="F32"/>
  <c r="L81" i="3" s="1"/>
  <c r="M81"/>
  <c r="O81"/>
  <c r="P81"/>
  <c r="Q81"/>
  <c r="R81"/>
  <c r="I80"/>
  <c r="N80"/>
  <c r="H80"/>
  <c r="J80"/>
  <c r="K80"/>
  <c r="C7" i="14"/>
  <c r="F7" s="1"/>
  <c r="L80" i="3" s="1"/>
  <c r="M80"/>
  <c r="O80"/>
  <c r="P80"/>
  <c r="Q80"/>
  <c r="R80"/>
  <c r="I79"/>
  <c r="N79"/>
  <c r="H79"/>
  <c r="J79"/>
  <c r="K79"/>
  <c r="C23" i="14"/>
  <c r="F23" s="1"/>
  <c r="L79" i="3" s="1"/>
  <c r="M79"/>
  <c r="O79"/>
  <c r="P79"/>
  <c r="Q79"/>
  <c r="R79"/>
  <c r="I78"/>
  <c r="N78"/>
  <c r="H78"/>
  <c r="J78"/>
  <c r="K78"/>
  <c r="C12" i="14"/>
  <c r="F12" s="1"/>
  <c r="L78" i="3" s="1"/>
  <c r="M78"/>
  <c r="O78"/>
  <c r="P78"/>
  <c r="Q78"/>
  <c r="R78"/>
  <c r="AH2"/>
  <c r="S217"/>
  <c r="T217"/>
  <c r="U217"/>
  <c r="V217"/>
  <c r="W217"/>
  <c r="X217"/>
  <c r="Y217"/>
  <c r="Z217"/>
  <c r="AA215"/>
  <c r="AA213"/>
  <c r="S211"/>
  <c r="T211"/>
  <c r="U211"/>
  <c r="V211"/>
  <c r="W211"/>
  <c r="X211"/>
  <c r="Y211"/>
  <c r="Z211"/>
  <c r="S210"/>
  <c r="T210"/>
  <c r="U210"/>
  <c r="V210"/>
  <c r="W210"/>
  <c r="X210"/>
  <c r="Y210"/>
  <c r="Z210"/>
  <c r="S209"/>
  <c r="T209"/>
  <c r="F209" s="1"/>
  <c r="U209"/>
  <c r="V209"/>
  <c r="W209"/>
  <c r="X209"/>
  <c r="Y209"/>
  <c r="Z209"/>
  <c r="S208"/>
  <c r="T208"/>
  <c r="U208"/>
  <c r="V208"/>
  <c r="W208"/>
  <c r="AC208" s="1"/>
  <c r="X208"/>
  <c r="Y208"/>
  <c r="Z208"/>
  <c r="S202"/>
  <c r="T202"/>
  <c r="U202"/>
  <c r="V202"/>
  <c r="W202"/>
  <c r="X202"/>
  <c r="Y202"/>
  <c r="Z202"/>
  <c r="S201"/>
  <c r="T201"/>
  <c r="U201"/>
  <c r="V201"/>
  <c r="W201"/>
  <c r="X201"/>
  <c r="Y201"/>
  <c r="Z201"/>
  <c r="AC201"/>
  <c r="S200"/>
  <c r="T200"/>
  <c r="U200"/>
  <c r="V200"/>
  <c r="W200"/>
  <c r="X200"/>
  <c r="Y200"/>
  <c r="Z200"/>
  <c r="S199"/>
  <c r="T199"/>
  <c r="U199"/>
  <c r="V199"/>
  <c r="W199"/>
  <c r="AC199" s="1"/>
  <c r="X199"/>
  <c r="Y199"/>
  <c r="Z199"/>
  <c r="S198"/>
  <c r="T198"/>
  <c r="U198"/>
  <c r="V198"/>
  <c r="W198"/>
  <c r="X198"/>
  <c r="Y198"/>
  <c r="Z198"/>
  <c r="AA197"/>
  <c r="S197"/>
  <c r="T197"/>
  <c r="U197"/>
  <c r="V197"/>
  <c r="W197"/>
  <c r="X197"/>
  <c r="Y197"/>
  <c r="Z197"/>
  <c r="AC197" s="1"/>
  <c r="S106"/>
  <c r="T106"/>
  <c r="U106"/>
  <c r="V106"/>
  <c r="W106"/>
  <c r="X106"/>
  <c r="Y106"/>
  <c r="Z106"/>
  <c r="S92"/>
  <c r="T92"/>
  <c r="U92"/>
  <c r="V92"/>
  <c r="AB92" s="1"/>
  <c r="W92"/>
  <c r="X92"/>
  <c r="Y92"/>
  <c r="AC92" s="1"/>
  <c r="Z92"/>
  <c r="S91"/>
  <c r="T91"/>
  <c r="AB91" s="1"/>
  <c r="U91"/>
  <c r="V91"/>
  <c r="W91"/>
  <c r="X91"/>
  <c r="Y91"/>
  <c r="Z91"/>
  <c r="S90"/>
  <c r="T90"/>
  <c r="AB90" s="1"/>
  <c r="U90"/>
  <c r="V90"/>
  <c r="W90"/>
  <c r="X90"/>
  <c r="Y90"/>
  <c r="Z90"/>
  <c r="S89"/>
  <c r="T89"/>
  <c r="AB89" s="1"/>
  <c r="U89"/>
  <c r="V89"/>
  <c r="W89"/>
  <c r="X89"/>
  <c r="AC89" s="1"/>
  <c r="Y89"/>
  <c r="Z89"/>
  <c r="S88"/>
  <c r="T88"/>
  <c r="AB88" s="1"/>
  <c r="U88"/>
  <c r="V88"/>
  <c r="W88"/>
  <c r="X88"/>
  <c r="Y88"/>
  <c r="Z88"/>
  <c r="C9" i="15"/>
  <c r="F9" s="1"/>
  <c r="C13" i="14"/>
  <c r="F13" s="1"/>
  <c r="L75" i="3" s="1"/>
  <c r="AF75" s="1"/>
  <c r="S87"/>
  <c r="T87"/>
  <c r="U87"/>
  <c r="V87"/>
  <c r="W87"/>
  <c r="X87"/>
  <c r="Y87"/>
  <c r="Z87"/>
  <c r="S86"/>
  <c r="T86"/>
  <c r="U86"/>
  <c r="V86"/>
  <c r="W86"/>
  <c r="X86"/>
  <c r="Y86"/>
  <c r="Z86"/>
  <c r="S85"/>
  <c r="T85"/>
  <c r="U85"/>
  <c r="V85"/>
  <c r="W85"/>
  <c r="X85"/>
  <c r="Y85"/>
  <c r="Z85"/>
  <c r="C33" i="16"/>
  <c r="F33"/>
  <c r="J38" i="3" s="1"/>
  <c r="C20" i="15"/>
  <c r="F20"/>
  <c r="C26" i="14"/>
  <c r="F26" s="1"/>
  <c r="S84" i="3"/>
  <c r="T84"/>
  <c r="AB84"/>
  <c r="U84"/>
  <c r="V84"/>
  <c r="W84"/>
  <c r="X84"/>
  <c r="AC84" s="1"/>
  <c r="Y84"/>
  <c r="Z84"/>
  <c r="S83"/>
  <c r="T83"/>
  <c r="AB83" s="1"/>
  <c r="U83"/>
  <c r="V83"/>
  <c r="W83"/>
  <c r="X83"/>
  <c r="Y83"/>
  <c r="Z83"/>
  <c r="S82"/>
  <c r="T82"/>
  <c r="U82"/>
  <c r="V82"/>
  <c r="W82"/>
  <c r="X82"/>
  <c r="Y82"/>
  <c r="Z82"/>
  <c r="C12" i="16"/>
  <c r="F12" s="1"/>
  <c r="J32" i="3" s="1"/>
  <c r="C9" i="14"/>
  <c r="F9"/>
  <c r="L32" i="3" s="1"/>
  <c r="S81"/>
  <c r="T81"/>
  <c r="U81"/>
  <c r="V81"/>
  <c r="W81"/>
  <c r="X81"/>
  <c r="Y81"/>
  <c r="Z81"/>
  <c r="S80"/>
  <c r="T80"/>
  <c r="U80"/>
  <c r="V80"/>
  <c r="W80"/>
  <c r="X80"/>
  <c r="Y80"/>
  <c r="Z80"/>
  <c r="S79"/>
  <c r="T79"/>
  <c r="U79"/>
  <c r="V79"/>
  <c r="W79"/>
  <c r="X79"/>
  <c r="Y79"/>
  <c r="Z79"/>
  <c r="AC79"/>
  <c r="S78"/>
  <c r="T78"/>
  <c r="U78"/>
  <c r="V78"/>
  <c r="W78"/>
  <c r="X78"/>
  <c r="Y78"/>
  <c r="Z78"/>
  <c r="H292"/>
  <c r="I292"/>
  <c r="J292"/>
  <c r="AD292" s="1"/>
  <c r="C59" i="15"/>
  <c r="F59" s="1"/>
  <c r="C63"/>
  <c r="F63" s="1"/>
  <c r="K292" i="3"/>
  <c r="L292"/>
  <c r="M292"/>
  <c r="N292"/>
  <c r="O292"/>
  <c r="P292"/>
  <c r="Q292"/>
  <c r="R292"/>
  <c r="S292"/>
  <c r="T292"/>
  <c r="U292"/>
  <c r="V292"/>
  <c r="W292"/>
  <c r="X292"/>
  <c r="Y292"/>
  <c r="Z292"/>
  <c r="AB238"/>
  <c r="AC196"/>
  <c r="S190"/>
  <c r="T190"/>
  <c r="U190"/>
  <c r="V190"/>
  <c r="W190"/>
  <c r="X190"/>
  <c r="AC190" s="1"/>
  <c r="Y190"/>
  <c r="Z190"/>
  <c r="AA189"/>
  <c r="AB189"/>
  <c r="S186"/>
  <c r="T186"/>
  <c r="U186"/>
  <c r="V186"/>
  <c r="W186"/>
  <c r="X186"/>
  <c r="Y186"/>
  <c r="Z186"/>
  <c r="S185"/>
  <c r="T185"/>
  <c r="U185"/>
  <c r="V185"/>
  <c r="W185"/>
  <c r="X185"/>
  <c r="Y185"/>
  <c r="Z185"/>
  <c r="S184"/>
  <c r="T184"/>
  <c r="U184"/>
  <c r="V184"/>
  <c r="W184"/>
  <c r="X184"/>
  <c r="Y184"/>
  <c r="Z184"/>
  <c r="AA183"/>
  <c r="S183"/>
  <c r="T183"/>
  <c r="AB183" s="1"/>
  <c r="U183"/>
  <c r="V183"/>
  <c r="W183"/>
  <c r="X183"/>
  <c r="Y183"/>
  <c r="Z183"/>
  <c r="AA182"/>
  <c r="S182"/>
  <c r="T182"/>
  <c r="U182"/>
  <c r="V182"/>
  <c r="W182"/>
  <c r="X182"/>
  <c r="Y182"/>
  <c r="Z182"/>
  <c r="S245"/>
  <c r="AB245" s="1"/>
  <c r="T245"/>
  <c r="U245"/>
  <c r="V245"/>
  <c r="W245"/>
  <c r="X245"/>
  <c r="Y245"/>
  <c r="Z245"/>
  <c r="AA180"/>
  <c r="H41"/>
  <c r="I41"/>
  <c r="J41"/>
  <c r="K41"/>
  <c r="L41"/>
  <c r="M41"/>
  <c r="C29" i="12"/>
  <c r="F29"/>
  <c r="N41" i="3" s="1"/>
  <c r="O41"/>
  <c r="P41"/>
  <c r="Q41"/>
  <c r="R41"/>
  <c r="S41"/>
  <c r="T41"/>
  <c r="U41"/>
  <c r="AB41"/>
  <c r="V41"/>
  <c r="W41"/>
  <c r="X41"/>
  <c r="AC41"/>
  <c r="Y41"/>
  <c r="Z41"/>
  <c r="G31" i="12"/>
  <c r="D31"/>
  <c r="G29"/>
  <c r="D29"/>
  <c r="G21"/>
  <c r="D21"/>
  <c r="S114" i="3"/>
  <c r="T114"/>
  <c r="U114"/>
  <c r="V114"/>
  <c r="F114" s="1"/>
  <c r="W114"/>
  <c r="X114"/>
  <c r="Y114"/>
  <c r="Z114"/>
  <c r="S115"/>
  <c r="T115"/>
  <c r="AB115"/>
  <c r="U115"/>
  <c r="V115"/>
  <c r="W115"/>
  <c r="X115"/>
  <c r="AC115" s="1"/>
  <c r="Y115"/>
  <c r="Z115"/>
  <c r="S116"/>
  <c r="AB116" s="1"/>
  <c r="T116"/>
  <c r="U116"/>
  <c r="V116"/>
  <c r="W116"/>
  <c r="X116"/>
  <c r="Y116"/>
  <c r="AC116" s="1"/>
  <c r="Z116"/>
  <c r="S117"/>
  <c r="T117"/>
  <c r="AB117" s="1"/>
  <c r="U117"/>
  <c r="V117"/>
  <c r="W117"/>
  <c r="AC117" s="1"/>
  <c r="X117"/>
  <c r="Y117"/>
  <c r="Z117"/>
  <c r="S118"/>
  <c r="T118"/>
  <c r="U118"/>
  <c r="V118"/>
  <c r="W118"/>
  <c r="X118"/>
  <c r="Y118"/>
  <c r="Z118"/>
  <c r="S119"/>
  <c r="T119"/>
  <c r="U119"/>
  <c r="V119"/>
  <c r="W119"/>
  <c r="X119"/>
  <c r="AC119" s="1"/>
  <c r="Y119"/>
  <c r="Z119"/>
  <c r="S120"/>
  <c r="T120"/>
  <c r="F120" s="1"/>
  <c r="U120"/>
  <c r="V120"/>
  <c r="W120"/>
  <c r="X120"/>
  <c r="AC120" s="1"/>
  <c r="Y120"/>
  <c r="Z120"/>
  <c r="S121"/>
  <c r="F121" s="1"/>
  <c r="T121"/>
  <c r="U121"/>
  <c r="V121"/>
  <c r="W121"/>
  <c r="X121"/>
  <c r="Y121"/>
  <c r="Z121"/>
  <c r="S122"/>
  <c r="T122"/>
  <c r="U122"/>
  <c r="V122"/>
  <c r="W122"/>
  <c r="X122"/>
  <c r="Y122"/>
  <c r="Z122"/>
  <c r="AC122"/>
  <c r="S123"/>
  <c r="T123"/>
  <c r="U123"/>
  <c r="AB123" s="1"/>
  <c r="V123"/>
  <c r="W123"/>
  <c r="X123"/>
  <c r="Y123"/>
  <c r="Z123"/>
  <c r="S124"/>
  <c r="T124"/>
  <c r="U124"/>
  <c r="V124"/>
  <c r="W124"/>
  <c r="X124"/>
  <c r="Y124"/>
  <c r="Z124"/>
  <c r="S126"/>
  <c r="T126"/>
  <c r="AB126" s="1"/>
  <c r="U126"/>
  <c r="V126"/>
  <c r="W126"/>
  <c r="X126"/>
  <c r="Y126"/>
  <c r="Z126"/>
  <c r="AA127"/>
  <c r="S127"/>
  <c r="T127"/>
  <c r="U127"/>
  <c r="V127"/>
  <c r="W127"/>
  <c r="AC127" s="1"/>
  <c r="X127"/>
  <c r="Y127"/>
  <c r="Z127"/>
  <c r="S128"/>
  <c r="T128"/>
  <c r="U128"/>
  <c r="V128"/>
  <c r="W128"/>
  <c r="X128"/>
  <c r="Y128"/>
  <c r="Z128"/>
  <c r="AC129"/>
  <c r="S133"/>
  <c r="T133"/>
  <c r="U133"/>
  <c r="V133"/>
  <c r="W133"/>
  <c r="X133"/>
  <c r="Y133"/>
  <c r="Z133"/>
  <c r="S135"/>
  <c r="T135"/>
  <c r="U135"/>
  <c r="V135"/>
  <c r="W135"/>
  <c r="X135"/>
  <c r="Y135"/>
  <c r="Z135"/>
  <c r="S136"/>
  <c r="T136"/>
  <c r="U136"/>
  <c r="V136"/>
  <c r="W136"/>
  <c r="X136"/>
  <c r="Y136"/>
  <c r="Z136"/>
  <c r="AA138"/>
  <c r="S139"/>
  <c r="T139"/>
  <c r="U139"/>
  <c r="V139"/>
  <c r="W139"/>
  <c r="X139"/>
  <c r="Y139"/>
  <c r="AC139" s="1"/>
  <c r="Z139"/>
  <c r="S140"/>
  <c r="T140"/>
  <c r="U140"/>
  <c r="V140"/>
  <c r="W140"/>
  <c r="X140"/>
  <c r="Y140"/>
  <c r="Z140"/>
  <c r="S141"/>
  <c r="T141"/>
  <c r="U141"/>
  <c r="V141"/>
  <c r="W141"/>
  <c r="X141"/>
  <c r="Y141"/>
  <c r="Z141"/>
  <c r="S142"/>
  <c r="T142"/>
  <c r="U142"/>
  <c r="V142"/>
  <c r="W142"/>
  <c r="X142"/>
  <c r="Y142"/>
  <c r="Z142"/>
  <c r="S143"/>
  <c r="T143"/>
  <c r="U143"/>
  <c r="V143"/>
  <c r="W143"/>
  <c r="AC143" s="1"/>
  <c r="X143"/>
  <c r="Y143"/>
  <c r="Z143"/>
  <c r="S144"/>
  <c r="T144"/>
  <c r="U144"/>
  <c r="V144"/>
  <c r="W144"/>
  <c r="X144"/>
  <c r="Y144"/>
  <c r="Z144"/>
  <c r="S145"/>
  <c r="T145"/>
  <c r="U145"/>
  <c r="V145"/>
  <c r="W145"/>
  <c r="X145"/>
  <c r="Y145"/>
  <c r="Z145"/>
  <c r="AB146"/>
  <c r="AA148"/>
  <c r="S148"/>
  <c r="T148"/>
  <c r="U148"/>
  <c r="V148"/>
  <c r="W148"/>
  <c r="X148"/>
  <c r="Y148"/>
  <c r="Z148"/>
  <c r="S149"/>
  <c r="T149"/>
  <c r="U149"/>
  <c r="V149"/>
  <c r="W149"/>
  <c r="X149"/>
  <c r="Y149"/>
  <c r="Z149"/>
  <c r="S150"/>
  <c r="T150"/>
  <c r="U150"/>
  <c r="AB150" s="1"/>
  <c r="V150"/>
  <c r="W150"/>
  <c r="X150"/>
  <c r="Y150"/>
  <c r="Z150"/>
  <c r="S151"/>
  <c r="T151"/>
  <c r="U151"/>
  <c r="V151"/>
  <c r="W151"/>
  <c r="X151"/>
  <c r="Y151"/>
  <c r="Z151"/>
  <c r="S153"/>
  <c r="T153"/>
  <c r="U153"/>
  <c r="V153"/>
  <c r="W153"/>
  <c r="X153"/>
  <c r="Y153"/>
  <c r="Z153"/>
  <c r="S154"/>
  <c r="T154"/>
  <c r="U154"/>
  <c r="V154"/>
  <c r="W154"/>
  <c r="X154"/>
  <c r="Y154"/>
  <c r="Z154"/>
  <c r="S156"/>
  <c r="T156"/>
  <c r="U156"/>
  <c r="V156"/>
  <c r="W156"/>
  <c r="X156"/>
  <c r="Y156"/>
  <c r="Z156"/>
  <c r="S157"/>
  <c r="T157"/>
  <c r="AB157" s="1"/>
  <c r="U157"/>
  <c r="V157"/>
  <c r="W157"/>
  <c r="X157"/>
  <c r="Y157"/>
  <c r="Z157"/>
  <c r="S158"/>
  <c r="AB158" s="1"/>
  <c r="T158"/>
  <c r="U158"/>
  <c r="V158"/>
  <c r="W158"/>
  <c r="X158"/>
  <c r="Y158"/>
  <c r="Z158"/>
  <c r="S159"/>
  <c r="T159"/>
  <c r="U159"/>
  <c r="V159"/>
  <c r="W159"/>
  <c r="X159"/>
  <c r="Y159"/>
  <c r="Z159"/>
  <c r="AA160"/>
  <c r="AA161"/>
  <c r="S161"/>
  <c r="T161"/>
  <c r="U161"/>
  <c r="V161"/>
  <c r="W161"/>
  <c r="X161"/>
  <c r="Y161"/>
  <c r="Z161"/>
  <c r="S162"/>
  <c r="T162"/>
  <c r="U162"/>
  <c r="V162"/>
  <c r="W162"/>
  <c r="X162"/>
  <c r="Y162"/>
  <c r="Z162"/>
  <c r="AA163"/>
  <c r="S163"/>
  <c r="T163"/>
  <c r="U163"/>
  <c r="V163"/>
  <c r="W163"/>
  <c r="X163"/>
  <c r="Y163"/>
  <c r="Z163"/>
  <c r="AA164"/>
  <c r="S164"/>
  <c r="T164"/>
  <c r="U164"/>
  <c r="V164"/>
  <c r="W164"/>
  <c r="X164"/>
  <c r="Y164"/>
  <c r="Z164"/>
  <c r="AA166"/>
  <c r="S166"/>
  <c r="T166"/>
  <c r="AB166" s="1"/>
  <c r="U166"/>
  <c r="V166"/>
  <c r="F166" s="1"/>
  <c r="W166"/>
  <c r="X166"/>
  <c r="Y166"/>
  <c r="Z166"/>
  <c r="S167"/>
  <c r="T167"/>
  <c r="AB167"/>
  <c r="U167"/>
  <c r="V167"/>
  <c r="W167"/>
  <c r="X167"/>
  <c r="Y167"/>
  <c r="Z167"/>
  <c r="S168"/>
  <c r="T168"/>
  <c r="U168"/>
  <c r="V168"/>
  <c r="W168"/>
  <c r="X168"/>
  <c r="Y168"/>
  <c r="Z168"/>
  <c r="S169"/>
  <c r="T169"/>
  <c r="AB169" s="1"/>
  <c r="U169"/>
  <c r="V169"/>
  <c r="W169"/>
  <c r="AC169" s="1"/>
  <c r="X169"/>
  <c r="Y169"/>
  <c r="Z169"/>
  <c r="AA170"/>
  <c r="S170"/>
  <c r="T170"/>
  <c r="U170"/>
  <c r="F170" s="1"/>
  <c r="V170"/>
  <c r="W170"/>
  <c r="X170"/>
  <c r="Y170"/>
  <c r="Z170"/>
  <c r="AA176"/>
  <c r="S176"/>
  <c r="T176"/>
  <c r="U176"/>
  <c r="V176"/>
  <c r="W176"/>
  <c r="X176"/>
  <c r="Y176"/>
  <c r="Z176"/>
  <c r="S178"/>
  <c r="T178"/>
  <c r="AB178" s="1"/>
  <c r="U178"/>
  <c r="V178"/>
  <c r="W178"/>
  <c r="X178"/>
  <c r="AC178" s="1"/>
  <c r="Y178"/>
  <c r="Z178"/>
  <c r="AA179"/>
  <c r="S179"/>
  <c r="T179"/>
  <c r="U179"/>
  <c r="AB179" s="1"/>
  <c r="V179"/>
  <c r="W179"/>
  <c r="X179"/>
  <c r="Y179"/>
  <c r="Z179"/>
  <c r="S246"/>
  <c r="T246"/>
  <c r="U246"/>
  <c r="V246"/>
  <c r="W246"/>
  <c r="X246"/>
  <c r="Y246"/>
  <c r="Z246"/>
  <c r="S247"/>
  <c r="T247"/>
  <c r="U247"/>
  <c r="V247"/>
  <c r="W247"/>
  <c r="X247"/>
  <c r="Y247"/>
  <c r="Z247"/>
  <c r="S248"/>
  <c r="T248"/>
  <c r="U248"/>
  <c r="V248"/>
  <c r="W248"/>
  <c r="X248"/>
  <c r="Y248"/>
  <c r="Z248"/>
  <c r="AA252"/>
  <c r="S253"/>
  <c r="T253"/>
  <c r="U253"/>
  <c r="V253"/>
  <c r="W253"/>
  <c r="X253"/>
  <c r="Y253"/>
  <c r="Z253"/>
  <c r="AA254"/>
  <c r="S254"/>
  <c r="T254"/>
  <c r="U254"/>
  <c r="V254"/>
  <c r="W254"/>
  <c r="X254"/>
  <c r="Y254"/>
  <c r="Z254"/>
  <c r="AB256"/>
  <c r="S260"/>
  <c r="T260"/>
  <c r="U260"/>
  <c r="V260"/>
  <c r="W260"/>
  <c r="X260"/>
  <c r="Y260"/>
  <c r="Z260"/>
  <c r="AB261"/>
  <c r="AA262"/>
  <c r="AB267"/>
  <c r="C48" i="12"/>
  <c r="F48"/>
  <c r="C46"/>
  <c r="F46"/>
  <c r="N108" i="3" s="1"/>
  <c r="C44" i="12"/>
  <c r="F44"/>
  <c r="C42"/>
  <c r="F42"/>
  <c r="N272" i="3" s="1"/>
  <c r="C41" i="12"/>
  <c r="F41"/>
  <c r="N64" i="3" s="1"/>
  <c r="C38" i="12"/>
  <c r="F38" s="1"/>
  <c r="N63" i="3" s="1"/>
  <c r="C34" i="12"/>
  <c r="F34" s="1"/>
  <c r="N62" i="3" s="1"/>
  <c r="C32" i="12"/>
  <c r="F32" s="1"/>
  <c r="N61" i="3" s="1"/>
  <c r="C30" i="12"/>
  <c r="F30" s="1"/>
  <c r="N60" i="3" s="1"/>
  <c r="C27" i="12"/>
  <c r="F27" s="1"/>
  <c r="N280" i="3" s="1"/>
  <c r="C24" i="12"/>
  <c r="F24" s="1"/>
  <c r="N59" i="3" s="1"/>
  <c r="C23" i="12"/>
  <c r="F23"/>
  <c r="N271" i="3" s="1"/>
  <c r="C19" i="12"/>
  <c r="F19" s="1"/>
  <c r="N55" i="3" s="1"/>
  <c r="C18" i="12"/>
  <c r="F18"/>
  <c r="N51" i="3" s="1"/>
  <c r="C17" i="12"/>
  <c r="F17" s="1"/>
  <c r="N277" i="3" s="1"/>
  <c r="C16" i="12"/>
  <c r="F16" s="1"/>
  <c r="N50" i="3" s="1"/>
  <c r="C15" i="12"/>
  <c r="F15" s="1"/>
  <c r="N45" i="3" s="1"/>
  <c r="C11" i="12"/>
  <c r="F11"/>
  <c r="N26" i="3" s="1"/>
  <c r="AF26" s="1"/>
  <c r="C9" i="12"/>
  <c r="F9"/>
  <c r="C7"/>
  <c r="F7"/>
  <c r="N35" i="3" s="1"/>
  <c r="H66"/>
  <c r="I66"/>
  <c r="J66"/>
  <c r="C21" i="15"/>
  <c r="F21" s="1"/>
  <c r="K66" i="3" s="1"/>
  <c r="L66"/>
  <c r="M66"/>
  <c r="N66"/>
  <c r="O66"/>
  <c r="P66"/>
  <c r="Q66"/>
  <c r="R66"/>
  <c r="S66"/>
  <c r="T66"/>
  <c r="U66"/>
  <c r="V66"/>
  <c r="W66"/>
  <c r="X66"/>
  <c r="Y66"/>
  <c r="Z66"/>
  <c r="H65"/>
  <c r="C26" i="17"/>
  <c r="F26"/>
  <c r="I19" i="3" s="1"/>
  <c r="I65"/>
  <c r="C23" i="16"/>
  <c r="F23" s="1"/>
  <c r="J65" i="3"/>
  <c r="C14" i="15"/>
  <c r="F14"/>
  <c r="K65" i="3"/>
  <c r="L65"/>
  <c r="M65"/>
  <c r="N65"/>
  <c r="O65"/>
  <c r="P65"/>
  <c r="Q65"/>
  <c r="R65"/>
  <c r="S65"/>
  <c r="T65"/>
  <c r="U65"/>
  <c r="V65"/>
  <c r="W65"/>
  <c r="X65"/>
  <c r="Y65"/>
  <c r="AC65" s="1"/>
  <c r="Z65"/>
  <c r="H64"/>
  <c r="I64"/>
  <c r="J64"/>
  <c r="K64"/>
  <c r="L64"/>
  <c r="M64"/>
  <c r="O64"/>
  <c r="P64"/>
  <c r="Q64"/>
  <c r="R64"/>
  <c r="S64"/>
  <c r="T64"/>
  <c r="U64"/>
  <c r="V64"/>
  <c r="AB64"/>
  <c r="W64"/>
  <c r="X64"/>
  <c r="Y64"/>
  <c r="AC64"/>
  <c r="Z64"/>
  <c r="H63"/>
  <c r="I63"/>
  <c r="J63"/>
  <c r="C50" i="15"/>
  <c r="F50" s="1"/>
  <c r="C53"/>
  <c r="F53" s="1"/>
  <c r="K63" i="3" s="1"/>
  <c r="L63"/>
  <c r="M63"/>
  <c r="O63"/>
  <c r="P63"/>
  <c r="Q63"/>
  <c r="R63"/>
  <c r="S63"/>
  <c r="T63"/>
  <c r="U63"/>
  <c r="V63"/>
  <c r="W63"/>
  <c r="X63"/>
  <c r="Y63"/>
  <c r="Z63"/>
  <c r="H62"/>
  <c r="I62"/>
  <c r="J62"/>
  <c r="K62"/>
  <c r="L62"/>
  <c r="M62"/>
  <c r="O62"/>
  <c r="P62"/>
  <c r="Q62"/>
  <c r="R62"/>
  <c r="S62"/>
  <c r="T62"/>
  <c r="AB62" s="1"/>
  <c r="U62"/>
  <c r="V62"/>
  <c r="W62"/>
  <c r="X62"/>
  <c r="Y62"/>
  <c r="Z62"/>
  <c r="H61"/>
  <c r="I61"/>
  <c r="J61"/>
  <c r="K61"/>
  <c r="L61"/>
  <c r="M61"/>
  <c r="O61"/>
  <c r="P61"/>
  <c r="Q61"/>
  <c r="R61"/>
  <c r="S61"/>
  <c r="AB61" s="1"/>
  <c r="T61"/>
  <c r="U61"/>
  <c r="V61"/>
  <c r="W61"/>
  <c r="X61"/>
  <c r="Y61"/>
  <c r="Z61"/>
  <c r="H60"/>
  <c r="I60"/>
  <c r="J60"/>
  <c r="K60"/>
  <c r="L60"/>
  <c r="M60"/>
  <c r="O60"/>
  <c r="P60"/>
  <c r="Q60"/>
  <c r="R60"/>
  <c r="S60"/>
  <c r="T60"/>
  <c r="U60"/>
  <c r="V60"/>
  <c r="W60"/>
  <c r="X60"/>
  <c r="Y60"/>
  <c r="Z60"/>
  <c r="H59"/>
  <c r="I59"/>
  <c r="J59"/>
  <c r="K59"/>
  <c r="L59"/>
  <c r="M59"/>
  <c r="O59"/>
  <c r="P59"/>
  <c r="Q59"/>
  <c r="R59"/>
  <c r="S59"/>
  <c r="T59"/>
  <c r="U59"/>
  <c r="V59"/>
  <c r="W59"/>
  <c r="X59"/>
  <c r="Y59"/>
  <c r="Z59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H57"/>
  <c r="I57"/>
  <c r="C110" i="16"/>
  <c r="F110"/>
  <c r="J57" i="3" s="1"/>
  <c r="K57"/>
  <c r="L57"/>
  <c r="M57"/>
  <c r="N57"/>
  <c r="O57"/>
  <c r="P57"/>
  <c r="Q57"/>
  <c r="R57"/>
  <c r="S57"/>
  <c r="T57"/>
  <c r="U57"/>
  <c r="V57"/>
  <c r="W57"/>
  <c r="X57"/>
  <c r="Y57"/>
  <c r="Z57"/>
  <c r="H56"/>
  <c r="I56"/>
  <c r="C98" i="16"/>
  <c r="F98" s="1"/>
  <c r="J56" i="3" s="1"/>
  <c r="K56"/>
  <c r="L56"/>
  <c r="M56"/>
  <c r="N56"/>
  <c r="O56"/>
  <c r="P56"/>
  <c r="Q56"/>
  <c r="R56"/>
  <c r="S56"/>
  <c r="T56"/>
  <c r="U56"/>
  <c r="V56"/>
  <c r="W56"/>
  <c r="X56"/>
  <c r="Y56"/>
  <c r="Z56"/>
  <c r="C32" i="18"/>
  <c r="F32" s="1"/>
  <c r="H9" i="3" s="1"/>
  <c r="H55"/>
  <c r="I55"/>
  <c r="C96" i="16"/>
  <c r="F96" s="1"/>
  <c r="J9" i="3" s="1"/>
  <c r="J55"/>
  <c r="K55"/>
  <c r="L55"/>
  <c r="M55"/>
  <c r="O55"/>
  <c r="P55"/>
  <c r="Q55"/>
  <c r="R55"/>
  <c r="S55"/>
  <c r="T55"/>
  <c r="U55"/>
  <c r="V55"/>
  <c r="W55"/>
  <c r="X55"/>
  <c r="AC55" s="1"/>
  <c r="Y55"/>
  <c r="Z55"/>
  <c r="H54"/>
  <c r="I54"/>
  <c r="C94" i="16"/>
  <c r="F94" s="1"/>
  <c r="J54" i="3"/>
  <c r="K54"/>
  <c r="L54"/>
  <c r="M54"/>
  <c r="N54"/>
  <c r="O54"/>
  <c r="P54"/>
  <c r="Q54"/>
  <c r="R54"/>
  <c r="S54"/>
  <c r="T54"/>
  <c r="U54"/>
  <c r="V54"/>
  <c r="W54"/>
  <c r="X54"/>
  <c r="Y54"/>
  <c r="Z54"/>
  <c r="H53"/>
  <c r="I53"/>
  <c r="C92" i="16"/>
  <c r="F92"/>
  <c r="J53" i="3" s="1"/>
  <c r="K53"/>
  <c r="L53"/>
  <c r="M53"/>
  <c r="N53"/>
  <c r="O53"/>
  <c r="P53"/>
  <c r="Q53"/>
  <c r="R53"/>
  <c r="S53"/>
  <c r="T53"/>
  <c r="U53"/>
  <c r="V53"/>
  <c r="W53"/>
  <c r="AC53" s="1"/>
  <c r="X53"/>
  <c r="Y53"/>
  <c r="Z53"/>
  <c r="H52"/>
  <c r="I52"/>
  <c r="C89" i="16"/>
  <c r="F89" s="1"/>
  <c r="J52" i="3"/>
  <c r="K52"/>
  <c r="L52"/>
  <c r="M52"/>
  <c r="N52"/>
  <c r="O52"/>
  <c r="P52"/>
  <c r="Q52"/>
  <c r="R52"/>
  <c r="S52"/>
  <c r="T52"/>
  <c r="U52"/>
  <c r="V52"/>
  <c r="W52"/>
  <c r="X52"/>
  <c r="Y52"/>
  <c r="Z52"/>
  <c r="H51"/>
  <c r="C36" i="17"/>
  <c r="F36" s="1"/>
  <c r="I22" i="3" s="1"/>
  <c r="I51"/>
  <c r="C80" i="16"/>
  <c r="F80" s="1"/>
  <c r="J51" i="3"/>
  <c r="K51"/>
  <c r="L51"/>
  <c r="M51"/>
  <c r="O51"/>
  <c r="P51"/>
  <c r="Q51"/>
  <c r="R51"/>
  <c r="S51"/>
  <c r="T51"/>
  <c r="U51"/>
  <c r="V51"/>
  <c r="AB51"/>
  <c r="W51"/>
  <c r="X51"/>
  <c r="Y51"/>
  <c r="Z51"/>
  <c r="C28" i="18"/>
  <c r="F28"/>
  <c r="H50" i="3"/>
  <c r="I50"/>
  <c r="C70" i="16"/>
  <c r="F70"/>
  <c r="J50" i="3"/>
  <c r="K50"/>
  <c r="L50"/>
  <c r="M50"/>
  <c r="O50"/>
  <c r="P50"/>
  <c r="Q50"/>
  <c r="R50"/>
  <c r="S50"/>
  <c r="T50"/>
  <c r="U50"/>
  <c r="V50"/>
  <c r="W50"/>
  <c r="X50"/>
  <c r="Y50"/>
  <c r="Z50"/>
  <c r="H49"/>
  <c r="I49"/>
  <c r="C66" i="16"/>
  <c r="F66"/>
  <c r="J49" i="3" s="1"/>
  <c r="K49"/>
  <c r="L49"/>
  <c r="M49"/>
  <c r="N49"/>
  <c r="O49"/>
  <c r="P49"/>
  <c r="Q49"/>
  <c r="R49"/>
  <c r="S49"/>
  <c r="T49"/>
  <c r="U49"/>
  <c r="V49"/>
  <c r="W49"/>
  <c r="X49"/>
  <c r="AC49" s="1"/>
  <c r="Y49"/>
  <c r="Z49"/>
  <c r="H48"/>
  <c r="I48"/>
  <c r="C44" i="16"/>
  <c r="F44" s="1"/>
  <c r="J48" i="3" s="1"/>
  <c r="C25" i="15"/>
  <c r="F25" s="1"/>
  <c r="K48" i="3" s="1"/>
  <c r="L48"/>
  <c r="M48"/>
  <c r="N48"/>
  <c r="O48"/>
  <c r="P48"/>
  <c r="Q48"/>
  <c r="R48"/>
  <c r="S48"/>
  <c r="T48"/>
  <c r="U48"/>
  <c r="AB48" s="1"/>
  <c r="V48"/>
  <c r="W48"/>
  <c r="X48"/>
  <c r="Y48"/>
  <c r="Z48"/>
  <c r="H47"/>
  <c r="I47"/>
  <c r="C40" i="16"/>
  <c r="F40" s="1"/>
  <c r="J47" i="3" s="1"/>
  <c r="K47"/>
  <c r="L47"/>
  <c r="M47"/>
  <c r="N47"/>
  <c r="O47"/>
  <c r="P47"/>
  <c r="Q47"/>
  <c r="R47"/>
  <c r="S47"/>
  <c r="T47"/>
  <c r="U47"/>
  <c r="V47"/>
  <c r="W47"/>
  <c r="X47"/>
  <c r="Y47"/>
  <c r="Z47"/>
  <c r="H46"/>
  <c r="I46"/>
  <c r="C21" i="16"/>
  <c r="F21" s="1"/>
  <c r="J46" i="3" s="1"/>
  <c r="K46"/>
  <c r="L46"/>
  <c r="M46"/>
  <c r="N46"/>
  <c r="O46"/>
  <c r="P46"/>
  <c r="Q46"/>
  <c r="R46"/>
  <c r="S46"/>
  <c r="T46"/>
  <c r="U46"/>
  <c r="V46"/>
  <c r="W46"/>
  <c r="X46"/>
  <c r="Y46"/>
  <c r="Z46"/>
  <c r="C6" i="18"/>
  <c r="F6" s="1"/>
  <c r="H11" i="3" s="1"/>
  <c r="H45"/>
  <c r="C9" i="17"/>
  <c r="F9"/>
  <c r="I11" i="3" s="1"/>
  <c r="I45"/>
  <c r="C13" i="16"/>
  <c r="F13" s="1"/>
  <c r="J45" i="3"/>
  <c r="K45"/>
  <c r="L45"/>
  <c r="M45"/>
  <c r="O45"/>
  <c r="P45"/>
  <c r="Q45"/>
  <c r="R45"/>
  <c r="S45"/>
  <c r="T45"/>
  <c r="AB45" s="1"/>
  <c r="U45"/>
  <c r="V45"/>
  <c r="W45"/>
  <c r="X45"/>
  <c r="Y45"/>
  <c r="Z45"/>
  <c r="H44"/>
  <c r="I44"/>
  <c r="C106" i="16"/>
  <c r="F106" s="1"/>
  <c r="J44" i="3" s="1"/>
  <c r="K44"/>
  <c r="L44"/>
  <c r="M44"/>
  <c r="N44"/>
  <c r="O44"/>
  <c r="P44"/>
  <c r="Q44"/>
  <c r="R44"/>
  <c r="S44"/>
  <c r="T44"/>
  <c r="U44"/>
  <c r="AB44" s="1"/>
  <c r="V44"/>
  <c r="W44"/>
  <c r="X44"/>
  <c r="Y44"/>
  <c r="Z44"/>
  <c r="H43"/>
  <c r="I43"/>
  <c r="C85" i="16"/>
  <c r="F85" s="1"/>
  <c r="J43" i="3" s="1"/>
  <c r="F43" s="1"/>
  <c r="K43"/>
  <c r="L43"/>
  <c r="M43"/>
  <c r="N43"/>
  <c r="O43"/>
  <c r="P43"/>
  <c r="Q43"/>
  <c r="R43"/>
  <c r="S43"/>
  <c r="T43"/>
  <c r="U43"/>
  <c r="AB43" s="1"/>
  <c r="V43"/>
  <c r="W43"/>
  <c r="X43"/>
  <c r="Y43"/>
  <c r="Z43"/>
  <c r="H42"/>
  <c r="I42"/>
  <c r="C78" i="16"/>
  <c r="F78" s="1"/>
  <c r="J42" i="3" s="1"/>
  <c r="K42"/>
  <c r="L42"/>
  <c r="M42"/>
  <c r="N42"/>
  <c r="O42"/>
  <c r="P42"/>
  <c r="Q42"/>
  <c r="R42"/>
  <c r="S42"/>
  <c r="T42"/>
  <c r="U42"/>
  <c r="V42"/>
  <c r="W42"/>
  <c r="X42"/>
  <c r="Y42"/>
  <c r="Z42"/>
  <c r="H40"/>
  <c r="I40"/>
  <c r="C50" i="16"/>
  <c r="F50" s="1"/>
  <c r="J40" i="3" s="1"/>
  <c r="K40"/>
  <c r="L40"/>
  <c r="M40"/>
  <c r="N40"/>
  <c r="O40"/>
  <c r="P40"/>
  <c r="Q40"/>
  <c r="R40"/>
  <c r="S40"/>
  <c r="AB40" s="1"/>
  <c r="T40"/>
  <c r="U40"/>
  <c r="V40"/>
  <c r="W40"/>
  <c r="X40"/>
  <c r="Y40"/>
  <c r="Z40"/>
  <c r="H39"/>
  <c r="I39"/>
  <c r="C35" i="16"/>
  <c r="F35"/>
  <c r="J39" i="3"/>
  <c r="K39"/>
  <c r="L39"/>
  <c r="M39"/>
  <c r="N39"/>
  <c r="O39"/>
  <c r="P39"/>
  <c r="Q39"/>
  <c r="R39"/>
  <c r="S39"/>
  <c r="T39"/>
  <c r="U39"/>
  <c r="AB39" s="1"/>
  <c r="V39"/>
  <c r="W39"/>
  <c r="X39"/>
  <c r="Y39"/>
  <c r="Z39"/>
  <c r="H38"/>
  <c r="I38"/>
  <c r="K38"/>
  <c r="L38"/>
  <c r="M38"/>
  <c r="N38"/>
  <c r="O38"/>
  <c r="P38"/>
  <c r="Q38"/>
  <c r="R38"/>
  <c r="AA38"/>
  <c r="S38"/>
  <c r="T38"/>
  <c r="U38"/>
  <c r="V38"/>
  <c r="W38"/>
  <c r="X38"/>
  <c r="Y38"/>
  <c r="Z38"/>
  <c r="H37"/>
  <c r="I37"/>
  <c r="C25" i="16"/>
  <c r="F25" s="1"/>
  <c r="J37" i="3" s="1"/>
  <c r="K37"/>
  <c r="L37"/>
  <c r="M37"/>
  <c r="N37"/>
  <c r="O37"/>
  <c r="P37"/>
  <c r="Q37"/>
  <c r="R37"/>
  <c r="S37"/>
  <c r="T37"/>
  <c r="U37"/>
  <c r="V37"/>
  <c r="W37"/>
  <c r="AC37" s="1"/>
  <c r="X37"/>
  <c r="Y37"/>
  <c r="Z37"/>
  <c r="H36"/>
  <c r="I36"/>
  <c r="C24" i="16"/>
  <c r="F24" s="1"/>
  <c r="J36" i="3" s="1"/>
  <c r="K36"/>
  <c r="L36"/>
  <c r="M36"/>
  <c r="N36"/>
  <c r="O36"/>
  <c r="P36"/>
  <c r="Q36"/>
  <c r="R36"/>
  <c r="S36"/>
  <c r="T36"/>
  <c r="U36"/>
  <c r="V36"/>
  <c r="W36"/>
  <c r="X36"/>
  <c r="Y36"/>
  <c r="Z36"/>
  <c r="H35"/>
  <c r="I35"/>
  <c r="C16" i="16"/>
  <c r="F16" s="1"/>
  <c r="J35" i="3" s="1"/>
  <c r="K35"/>
  <c r="L35"/>
  <c r="M35"/>
  <c r="O35"/>
  <c r="P35"/>
  <c r="Q35"/>
  <c r="R35"/>
  <c r="S35"/>
  <c r="T35"/>
  <c r="U35"/>
  <c r="V35"/>
  <c r="W35"/>
  <c r="X35"/>
  <c r="Y35"/>
  <c r="Z35"/>
  <c r="C9" i="18"/>
  <c r="F9" s="1"/>
  <c r="H34" i="3"/>
  <c r="C15" i="16"/>
  <c r="F15" s="1"/>
  <c r="J34" i="3"/>
  <c r="K34"/>
  <c r="L34"/>
  <c r="M34"/>
  <c r="N34"/>
  <c r="O34"/>
  <c r="P34"/>
  <c r="Q34"/>
  <c r="R34"/>
  <c r="S34"/>
  <c r="T34"/>
  <c r="U34"/>
  <c r="V34"/>
  <c r="AB34" s="1"/>
  <c r="W34"/>
  <c r="X34"/>
  <c r="Y34"/>
  <c r="Z34"/>
  <c r="H33"/>
  <c r="I33"/>
  <c r="C14" i="16"/>
  <c r="F14"/>
  <c r="J33" i="3" s="1"/>
  <c r="K33"/>
  <c r="L33"/>
  <c r="M33"/>
  <c r="N33"/>
  <c r="O33"/>
  <c r="P33"/>
  <c r="Q33"/>
  <c r="R33"/>
  <c r="S33"/>
  <c r="T33"/>
  <c r="U33"/>
  <c r="V33"/>
  <c r="W33"/>
  <c r="X33"/>
  <c r="Y33"/>
  <c r="Z33"/>
  <c r="H32"/>
  <c r="I32"/>
  <c r="K32"/>
  <c r="M32"/>
  <c r="N32"/>
  <c r="O32"/>
  <c r="P32"/>
  <c r="Q32"/>
  <c r="R32"/>
  <c r="S32"/>
  <c r="AB32" s="1"/>
  <c r="T32"/>
  <c r="U32"/>
  <c r="V32"/>
  <c r="W32"/>
  <c r="X32"/>
  <c r="Y32"/>
  <c r="Z32"/>
  <c r="H31"/>
  <c r="I31"/>
  <c r="C8" i="16"/>
  <c r="F8" s="1"/>
  <c r="J31" i="3" s="1"/>
  <c r="C7" i="15"/>
  <c r="F7" s="1"/>
  <c r="K31" i="3" s="1"/>
  <c r="L31"/>
  <c r="M31"/>
  <c r="N31"/>
  <c r="O31"/>
  <c r="P31"/>
  <c r="Q31"/>
  <c r="R31"/>
  <c r="S31"/>
  <c r="T31"/>
  <c r="U31"/>
  <c r="V31"/>
  <c r="W31"/>
  <c r="X31"/>
  <c r="Y31"/>
  <c r="AC31" s="1"/>
  <c r="Z31"/>
  <c r="H30"/>
  <c r="I30"/>
  <c r="C111" i="16"/>
  <c r="F111" s="1"/>
  <c r="J30" i="3" s="1"/>
  <c r="K30"/>
  <c r="L30"/>
  <c r="M30"/>
  <c r="N30"/>
  <c r="O30"/>
  <c r="P30"/>
  <c r="Q30"/>
  <c r="R30"/>
  <c r="S30"/>
  <c r="T30"/>
  <c r="U30"/>
  <c r="V30"/>
  <c r="W30"/>
  <c r="X30"/>
  <c r="Y30"/>
  <c r="Z30"/>
  <c r="H29"/>
  <c r="I29"/>
  <c r="C83" i="16"/>
  <c r="F83" s="1"/>
  <c r="J29" i="3" s="1"/>
  <c r="K29"/>
  <c r="L29"/>
  <c r="M29"/>
  <c r="N29"/>
  <c r="O29"/>
  <c r="P29"/>
  <c r="Q29"/>
  <c r="R29"/>
  <c r="S29"/>
  <c r="T29"/>
  <c r="U29"/>
  <c r="AB29" s="1"/>
  <c r="V29"/>
  <c r="W29"/>
  <c r="X29"/>
  <c r="Y29"/>
  <c r="Z29"/>
  <c r="H28"/>
  <c r="I28"/>
  <c r="C51" i="16"/>
  <c r="F51" s="1"/>
  <c r="J28" i="3" s="1"/>
  <c r="K28"/>
  <c r="L28"/>
  <c r="M28"/>
  <c r="N28"/>
  <c r="O28"/>
  <c r="P28"/>
  <c r="Q28"/>
  <c r="R28"/>
  <c r="S28"/>
  <c r="T28"/>
  <c r="U28"/>
  <c r="AB28" s="1"/>
  <c r="V28"/>
  <c r="W28"/>
  <c r="X28"/>
  <c r="Y28"/>
  <c r="Z28"/>
  <c r="H27"/>
  <c r="I27"/>
  <c r="C38" i="16"/>
  <c r="F38" s="1"/>
  <c r="J27" i="3" s="1"/>
  <c r="K27"/>
  <c r="L27"/>
  <c r="M27"/>
  <c r="N27"/>
  <c r="O27"/>
  <c r="P27"/>
  <c r="Q27"/>
  <c r="R27"/>
  <c r="S27"/>
  <c r="T27"/>
  <c r="U27"/>
  <c r="V27"/>
  <c r="W27"/>
  <c r="X27"/>
  <c r="Y27"/>
  <c r="AC27" s="1"/>
  <c r="Z27"/>
  <c r="H26"/>
  <c r="I26"/>
  <c r="J26"/>
  <c r="K26"/>
  <c r="L26"/>
  <c r="M26"/>
  <c r="O26"/>
  <c r="P26"/>
  <c r="Q26"/>
  <c r="R26"/>
  <c r="S26"/>
  <c r="T26"/>
  <c r="U26"/>
  <c r="V26"/>
  <c r="W26"/>
  <c r="X26"/>
  <c r="Y26"/>
  <c r="Z26"/>
  <c r="AC26" s="1"/>
  <c r="H25"/>
  <c r="I25"/>
  <c r="C87" i="16"/>
  <c r="F87" s="1"/>
  <c r="J25" i="3" s="1"/>
  <c r="K25"/>
  <c r="L25"/>
  <c r="M25"/>
  <c r="N25"/>
  <c r="O25"/>
  <c r="P25"/>
  <c r="Q25"/>
  <c r="R25"/>
  <c r="S25"/>
  <c r="AB25" s="1"/>
  <c r="T25"/>
  <c r="U25"/>
  <c r="V25"/>
  <c r="W25"/>
  <c r="X25"/>
  <c r="Y25"/>
  <c r="Z25"/>
  <c r="F167"/>
  <c r="F135"/>
  <c r="F156"/>
  <c r="I320"/>
  <c r="J320"/>
  <c r="K320"/>
  <c r="L320"/>
  <c r="M320"/>
  <c r="N320"/>
  <c r="O320"/>
  <c r="P320"/>
  <c r="Q320"/>
  <c r="R320"/>
  <c r="S320"/>
  <c r="T320"/>
  <c r="U320"/>
  <c r="V320"/>
  <c r="W320"/>
  <c r="X320"/>
  <c r="Y320"/>
  <c r="Z320"/>
  <c r="J321"/>
  <c r="C49" i="15"/>
  <c r="F49"/>
  <c r="L321" i="3"/>
  <c r="M321"/>
  <c r="N321"/>
  <c r="O321"/>
  <c r="P321"/>
  <c r="Q321"/>
  <c r="R321"/>
  <c r="S321"/>
  <c r="T321"/>
  <c r="U321"/>
  <c r="V321"/>
  <c r="W321"/>
  <c r="X321"/>
  <c r="Y321"/>
  <c r="Z321"/>
  <c r="I322"/>
  <c r="K322"/>
  <c r="L322"/>
  <c r="M322"/>
  <c r="N322"/>
  <c r="O322"/>
  <c r="P322"/>
  <c r="Q322"/>
  <c r="R322"/>
  <c r="S322"/>
  <c r="T322"/>
  <c r="AB322" s="1"/>
  <c r="U322"/>
  <c r="V322"/>
  <c r="W322"/>
  <c r="X322"/>
  <c r="AC322" s="1"/>
  <c r="Y322"/>
  <c r="Z322"/>
  <c r="H323"/>
  <c r="J323"/>
  <c r="K323"/>
  <c r="L323"/>
  <c r="M323"/>
  <c r="N323"/>
  <c r="O323"/>
  <c r="P323"/>
  <c r="Q323"/>
  <c r="R323"/>
  <c r="S323"/>
  <c r="T323"/>
  <c r="U323"/>
  <c r="V323"/>
  <c r="W323"/>
  <c r="X323"/>
  <c r="Y323"/>
  <c r="AC323" s="1"/>
  <c r="Z323"/>
  <c r="H324"/>
  <c r="J324"/>
  <c r="K324"/>
  <c r="L324"/>
  <c r="M324"/>
  <c r="O324"/>
  <c r="P324"/>
  <c r="Q324"/>
  <c r="R324"/>
  <c r="S324"/>
  <c r="T324"/>
  <c r="U324"/>
  <c r="V324"/>
  <c r="W324"/>
  <c r="X324"/>
  <c r="Y324"/>
  <c r="Z324"/>
  <c r="H325"/>
  <c r="C32" i="17"/>
  <c r="F32" s="1"/>
  <c r="I271" i="3" s="1"/>
  <c r="J325"/>
  <c r="K325"/>
  <c r="L325"/>
  <c r="M325"/>
  <c r="N325"/>
  <c r="O325"/>
  <c r="P325"/>
  <c r="Q325"/>
  <c r="R325"/>
  <c r="S325"/>
  <c r="T325"/>
  <c r="U325"/>
  <c r="V325"/>
  <c r="W325"/>
  <c r="X325"/>
  <c r="Y325"/>
  <c r="Z325"/>
  <c r="H326"/>
  <c r="J326"/>
  <c r="K326"/>
  <c r="L326"/>
  <c r="M326"/>
  <c r="N326"/>
  <c r="O326"/>
  <c r="P326"/>
  <c r="Q326"/>
  <c r="R326"/>
  <c r="S326"/>
  <c r="AB326" s="1"/>
  <c r="T326"/>
  <c r="U326"/>
  <c r="V326"/>
  <c r="W326"/>
  <c r="X326"/>
  <c r="Y326"/>
  <c r="Z326"/>
  <c r="H327"/>
  <c r="J327"/>
  <c r="K327"/>
  <c r="L327"/>
  <c r="N327"/>
  <c r="O327"/>
  <c r="P327"/>
  <c r="Q327"/>
  <c r="R327"/>
  <c r="S327"/>
  <c r="T327"/>
  <c r="U327"/>
  <c r="V327"/>
  <c r="W327"/>
  <c r="X327"/>
  <c r="Y327"/>
  <c r="AC327" s="1"/>
  <c r="Z327"/>
  <c r="H328"/>
  <c r="J328"/>
  <c r="K328"/>
  <c r="L328"/>
  <c r="M328"/>
  <c r="N328"/>
  <c r="O328"/>
  <c r="P328"/>
  <c r="Q328"/>
  <c r="R328"/>
  <c r="S328"/>
  <c r="T328"/>
  <c r="U328"/>
  <c r="V328"/>
  <c r="W328"/>
  <c r="AC328" s="1"/>
  <c r="X328"/>
  <c r="Y328"/>
  <c r="Z328"/>
  <c r="H329"/>
  <c r="M329"/>
  <c r="N329"/>
  <c r="O329"/>
  <c r="P329"/>
  <c r="Q329"/>
  <c r="R329"/>
  <c r="S329"/>
  <c r="T329"/>
  <c r="U329"/>
  <c r="V329"/>
  <c r="W329"/>
  <c r="X329"/>
  <c r="Y329"/>
  <c r="Z329"/>
  <c r="H330"/>
  <c r="I330"/>
  <c r="J330"/>
  <c r="K330"/>
  <c r="L330"/>
  <c r="M330"/>
  <c r="O330"/>
  <c r="P330"/>
  <c r="Q330"/>
  <c r="R330"/>
  <c r="S330"/>
  <c r="T330"/>
  <c r="U330"/>
  <c r="V330"/>
  <c r="W330"/>
  <c r="X330"/>
  <c r="Y330"/>
  <c r="Z330"/>
  <c r="H331"/>
  <c r="I331"/>
  <c r="L331"/>
  <c r="M331"/>
  <c r="N331"/>
  <c r="O331"/>
  <c r="P331"/>
  <c r="Q331"/>
  <c r="R331"/>
  <c r="S331"/>
  <c r="T331"/>
  <c r="U331"/>
  <c r="V331"/>
  <c r="W331"/>
  <c r="X331"/>
  <c r="AC331"/>
  <c r="Y331"/>
  <c r="Z331"/>
  <c r="H332"/>
  <c r="I332"/>
  <c r="K332"/>
  <c r="L332"/>
  <c r="M332"/>
  <c r="N332"/>
  <c r="O332"/>
  <c r="P332"/>
  <c r="Q332"/>
  <c r="R332"/>
  <c r="S332"/>
  <c r="T332"/>
  <c r="U332"/>
  <c r="V332"/>
  <c r="W332"/>
  <c r="X332"/>
  <c r="Y332"/>
  <c r="Z332"/>
  <c r="H333"/>
  <c r="I333"/>
  <c r="K333"/>
  <c r="L333"/>
  <c r="M333"/>
  <c r="N333"/>
  <c r="O333"/>
  <c r="P333"/>
  <c r="Q333"/>
  <c r="R333"/>
  <c r="S333"/>
  <c r="T333"/>
  <c r="U333"/>
  <c r="V333"/>
  <c r="W333"/>
  <c r="X333"/>
  <c r="Y333"/>
  <c r="Z333"/>
  <c r="H334"/>
  <c r="I334"/>
  <c r="K334"/>
  <c r="L334"/>
  <c r="M334"/>
  <c r="N334"/>
  <c r="O334"/>
  <c r="P334"/>
  <c r="Q334"/>
  <c r="R334"/>
  <c r="S334"/>
  <c r="T334"/>
  <c r="U334"/>
  <c r="V334"/>
  <c r="W334"/>
  <c r="X334"/>
  <c r="Y334"/>
  <c r="Z334"/>
  <c r="H335"/>
  <c r="I335"/>
  <c r="J335"/>
  <c r="K335"/>
  <c r="L335"/>
  <c r="M335"/>
  <c r="N335"/>
  <c r="O335"/>
  <c r="P335"/>
  <c r="Q335"/>
  <c r="R335"/>
  <c r="S335"/>
  <c r="AB335" s="1"/>
  <c r="T335"/>
  <c r="U335"/>
  <c r="V335"/>
  <c r="W335"/>
  <c r="X335"/>
  <c r="Y335"/>
  <c r="Z335"/>
  <c r="H336"/>
  <c r="I336"/>
  <c r="K336"/>
  <c r="L336"/>
  <c r="M336"/>
  <c r="N336"/>
  <c r="O336"/>
  <c r="P336"/>
  <c r="Q336"/>
  <c r="R336"/>
  <c r="S336"/>
  <c r="T336"/>
  <c r="AB336" s="1"/>
  <c r="U336"/>
  <c r="V336"/>
  <c r="W336"/>
  <c r="X336"/>
  <c r="Y336"/>
  <c r="Z336"/>
  <c r="H337"/>
  <c r="I337"/>
  <c r="K337"/>
  <c r="L337"/>
  <c r="M337"/>
  <c r="N337"/>
  <c r="O337"/>
  <c r="P337"/>
  <c r="Q337"/>
  <c r="R337"/>
  <c r="S337"/>
  <c r="T337"/>
  <c r="U337"/>
  <c r="V337"/>
  <c r="W337"/>
  <c r="X337"/>
  <c r="Y337"/>
  <c r="Z337"/>
  <c r="H338"/>
  <c r="I338"/>
  <c r="K338"/>
  <c r="M338"/>
  <c r="O338"/>
  <c r="P338"/>
  <c r="Q338"/>
  <c r="R338"/>
  <c r="S338"/>
  <c r="AB338" s="1"/>
  <c r="T338"/>
  <c r="U338"/>
  <c r="V338"/>
  <c r="W338"/>
  <c r="AC338" s="1"/>
  <c r="X338"/>
  <c r="Y338"/>
  <c r="Z338"/>
  <c r="H339"/>
  <c r="I339"/>
  <c r="K339"/>
  <c r="L339"/>
  <c r="M339"/>
  <c r="N339"/>
  <c r="O339"/>
  <c r="P339"/>
  <c r="Q339"/>
  <c r="R339"/>
  <c r="S339"/>
  <c r="T339"/>
  <c r="U339"/>
  <c r="V339"/>
  <c r="W339"/>
  <c r="X339"/>
  <c r="AC339" s="1"/>
  <c r="Y339"/>
  <c r="Z339"/>
  <c r="H340"/>
  <c r="I340"/>
  <c r="J340"/>
  <c r="K340"/>
  <c r="L340"/>
  <c r="M340"/>
  <c r="N340"/>
  <c r="O340"/>
  <c r="P340"/>
  <c r="Q340"/>
  <c r="R340"/>
  <c r="S340"/>
  <c r="T340"/>
  <c r="AB340" s="1"/>
  <c r="U340"/>
  <c r="V340"/>
  <c r="W340"/>
  <c r="X340"/>
  <c r="Y340"/>
  <c r="Z340"/>
  <c r="H341"/>
  <c r="I341"/>
  <c r="J341"/>
  <c r="C32" i="15"/>
  <c r="F32" s="1"/>
  <c r="L341" i="3"/>
  <c r="M341"/>
  <c r="N341"/>
  <c r="O341"/>
  <c r="P341"/>
  <c r="Q341"/>
  <c r="R341"/>
  <c r="S341"/>
  <c r="T341"/>
  <c r="U341"/>
  <c r="V341"/>
  <c r="W341"/>
  <c r="X341"/>
  <c r="Y341"/>
  <c r="Z341"/>
  <c r="H342"/>
  <c r="I342"/>
  <c r="J342"/>
  <c r="K342"/>
  <c r="L342"/>
  <c r="M342"/>
  <c r="N342"/>
  <c r="O342"/>
  <c r="P342"/>
  <c r="Q342"/>
  <c r="R342"/>
  <c r="S342"/>
  <c r="T342"/>
  <c r="U342"/>
  <c r="V342"/>
  <c r="W342"/>
  <c r="X342"/>
  <c r="Y342"/>
  <c r="Z342"/>
  <c r="H343"/>
  <c r="I343"/>
  <c r="J343"/>
  <c r="L343"/>
  <c r="M343"/>
  <c r="N343"/>
  <c r="O343"/>
  <c r="P343"/>
  <c r="Q343"/>
  <c r="R343"/>
  <c r="S343"/>
  <c r="T343"/>
  <c r="AB343" s="1"/>
  <c r="U343"/>
  <c r="V343"/>
  <c r="W343"/>
  <c r="X343"/>
  <c r="Y343"/>
  <c r="Z343"/>
  <c r="H344"/>
  <c r="I344"/>
  <c r="J344"/>
  <c r="C41" i="15"/>
  <c r="F41"/>
  <c r="K294" i="3" s="1"/>
  <c r="L344"/>
  <c r="M344"/>
  <c r="N344"/>
  <c r="O344"/>
  <c r="P344"/>
  <c r="Q344"/>
  <c r="R344"/>
  <c r="S344"/>
  <c r="T344"/>
  <c r="U344"/>
  <c r="V344"/>
  <c r="W344"/>
  <c r="X344"/>
  <c r="AC344" s="1"/>
  <c r="Y344"/>
  <c r="Z344"/>
  <c r="H345"/>
  <c r="F345" s="1"/>
  <c r="I345"/>
  <c r="J345"/>
  <c r="K345"/>
  <c r="L345"/>
  <c r="M345"/>
  <c r="N345"/>
  <c r="O345"/>
  <c r="P345"/>
  <c r="Q345"/>
  <c r="R345"/>
  <c r="S345"/>
  <c r="T345"/>
  <c r="U345"/>
  <c r="V345"/>
  <c r="W345"/>
  <c r="X345"/>
  <c r="Y345"/>
  <c r="Z345"/>
  <c r="H346"/>
  <c r="I346"/>
  <c r="J346"/>
  <c r="C60" i="15"/>
  <c r="F60" s="1"/>
  <c r="L346" i="3"/>
  <c r="M346"/>
  <c r="N346"/>
  <c r="O346"/>
  <c r="P346"/>
  <c r="Q346"/>
  <c r="R346"/>
  <c r="S346"/>
  <c r="T346"/>
  <c r="U346"/>
  <c r="V346"/>
  <c r="W346"/>
  <c r="X346"/>
  <c r="Y346"/>
  <c r="Z346"/>
  <c r="H347"/>
  <c r="I347"/>
  <c r="J347"/>
  <c r="C61" i="15"/>
  <c r="F61" s="1"/>
  <c r="K298" i="3" s="1"/>
  <c r="L347"/>
  <c r="M347"/>
  <c r="N347"/>
  <c r="O347"/>
  <c r="P347"/>
  <c r="Q347"/>
  <c r="R347"/>
  <c r="S347"/>
  <c r="T347"/>
  <c r="U347"/>
  <c r="V347"/>
  <c r="W347"/>
  <c r="AC347" s="1"/>
  <c r="X347"/>
  <c r="Y347"/>
  <c r="Z347"/>
  <c r="H348"/>
  <c r="I348"/>
  <c r="J348"/>
  <c r="L348"/>
  <c r="M348"/>
  <c r="N348"/>
  <c r="O348"/>
  <c r="P348"/>
  <c r="Q348"/>
  <c r="R348"/>
  <c r="S348"/>
  <c r="T348"/>
  <c r="U348"/>
  <c r="V348"/>
  <c r="W348"/>
  <c r="X348"/>
  <c r="Y348"/>
  <c r="Z348"/>
  <c r="H349"/>
  <c r="I349"/>
  <c r="J349"/>
  <c r="AE349" s="1"/>
  <c r="L349"/>
  <c r="M349"/>
  <c r="N349"/>
  <c r="O349"/>
  <c r="P349"/>
  <c r="Q349"/>
  <c r="R349"/>
  <c r="S349"/>
  <c r="T349"/>
  <c r="U349"/>
  <c r="V349"/>
  <c r="W349"/>
  <c r="X349"/>
  <c r="Y349"/>
  <c r="Z349"/>
  <c r="H350"/>
  <c r="I350"/>
  <c r="J350"/>
  <c r="K350"/>
  <c r="L350"/>
  <c r="M350"/>
  <c r="N350"/>
  <c r="O350"/>
  <c r="P350"/>
  <c r="Q350"/>
  <c r="R350"/>
  <c r="S350"/>
  <c r="T350"/>
  <c r="AB350" s="1"/>
  <c r="U350"/>
  <c r="V350"/>
  <c r="W350"/>
  <c r="X350"/>
  <c r="Y350"/>
  <c r="Z350"/>
  <c r="H351"/>
  <c r="I351"/>
  <c r="J351"/>
  <c r="K351"/>
  <c r="M351"/>
  <c r="N351"/>
  <c r="O351"/>
  <c r="P351"/>
  <c r="Q351"/>
  <c r="R351"/>
  <c r="S351"/>
  <c r="T351"/>
  <c r="U351"/>
  <c r="V351"/>
  <c r="W351"/>
  <c r="X351"/>
  <c r="Y351"/>
  <c r="Z351"/>
  <c r="H352"/>
  <c r="I352"/>
  <c r="J352"/>
  <c r="K352"/>
  <c r="M352"/>
  <c r="N352"/>
  <c r="O352"/>
  <c r="P352"/>
  <c r="Q352"/>
  <c r="R352"/>
  <c r="S352"/>
  <c r="AB352" s="1"/>
  <c r="T352"/>
  <c r="U352"/>
  <c r="V352"/>
  <c r="W352"/>
  <c r="X352"/>
  <c r="Y352"/>
  <c r="Z352"/>
  <c r="H353"/>
  <c r="I353"/>
  <c r="J353"/>
  <c r="K353"/>
  <c r="M353"/>
  <c r="N353"/>
  <c r="O353"/>
  <c r="P353"/>
  <c r="Q353"/>
  <c r="R353"/>
  <c r="S353"/>
  <c r="T353"/>
  <c r="U353"/>
  <c r="V353"/>
  <c r="W353"/>
  <c r="X353"/>
  <c r="Y353"/>
  <c r="Z353"/>
  <c r="H354"/>
  <c r="I354"/>
  <c r="J354"/>
  <c r="AG354" s="1"/>
  <c r="K354"/>
  <c r="M354"/>
  <c r="N354"/>
  <c r="O354"/>
  <c r="P354"/>
  <c r="Q354"/>
  <c r="R354"/>
  <c r="S354"/>
  <c r="AB354" s="1"/>
  <c r="T354"/>
  <c r="U354"/>
  <c r="V354"/>
  <c r="W354"/>
  <c r="X354"/>
  <c r="Y354"/>
  <c r="Z354"/>
  <c r="H355"/>
  <c r="I355"/>
  <c r="J355"/>
  <c r="K355"/>
  <c r="L355"/>
  <c r="C37" i="13"/>
  <c r="F37" s="1"/>
  <c r="M355" i="3" s="1"/>
  <c r="N355"/>
  <c r="O355"/>
  <c r="P355"/>
  <c r="Q355"/>
  <c r="R355"/>
  <c r="S355"/>
  <c r="T355"/>
  <c r="U355"/>
  <c r="V355"/>
  <c r="W355"/>
  <c r="X355"/>
  <c r="Y355"/>
  <c r="Z355"/>
  <c r="H356"/>
  <c r="F356" s="1"/>
  <c r="C40" i="17"/>
  <c r="F40" s="1"/>
  <c r="I327" i="3" s="1"/>
  <c r="AE327" s="1"/>
  <c r="I356"/>
  <c r="J356"/>
  <c r="K356"/>
  <c r="L356"/>
  <c r="C31" i="13"/>
  <c r="F31" s="1"/>
  <c r="M327" i="3" s="1"/>
  <c r="M356"/>
  <c r="N356"/>
  <c r="O356"/>
  <c r="P356"/>
  <c r="Q356"/>
  <c r="R356"/>
  <c r="AG356"/>
  <c r="S356"/>
  <c r="T356"/>
  <c r="U356"/>
  <c r="V356"/>
  <c r="W356"/>
  <c r="X356"/>
  <c r="Y356"/>
  <c r="AC356" s="1"/>
  <c r="Z356"/>
  <c r="H357"/>
  <c r="I357"/>
  <c r="J357"/>
  <c r="K357"/>
  <c r="L357"/>
  <c r="C39" i="13"/>
  <c r="F39" s="1"/>
  <c r="M357" i="3"/>
  <c r="N357"/>
  <c r="O357"/>
  <c r="P357"/>
  <c r="Q357"/>
  <c r="R357"/>
  <c r="S357"/>
  <c r="T357"/>
  <c r="U357"/>
  <c r="V357"/>
  <c r="W357"/>
  <c r="X357"/>
  <c r="Y357"/>
  <c r="Z357"/>
  <c r="H358"/>
  <c r="I358"/>
  <c r="J358"/>
  <c r="K358"/>
  <c r="L358"/>
  <c r="C40" i="13"/>
  <c r="F40"/>
  <c r="M358" i="3" s="1"/>
  <c r="N358"/>
  <c r="O358"/>
  <c r="P358"/>
  <c r="Q358"/>
  <c r="R358"/>
  <c r="S358"/>
  <c r="T358"/>
  <c r="U358"/>
  <c r="V358"/>
  <c r="W358"/>
  <c r="X358"/>
  <c r="Y358"/>
  <c r="Z358"/>
  <c r="H359"/>
  <c r="I359"/>
  <c r="J359"/>
  <c r="K359"/>
  <c r="L359"/>
  <c r="M359"/>
  <c r="N359"/>
  <c r="O359"/>
  <c r="P359"/>
  <c r="Q359"/>
  <c r="R359"/>
  <c r="S359"/>
  <c r="T359"/>
  <c r="U359"/>
  <c r="V359"/>
  <c r="W359"/>
  <c r="X359"/>
  <c r="Y359"/>
  <c r="Z359"/>
  <c r="H360"/>
  <c r="I360"/>
  <c r="J360"/>
  <c r="K360"/>
  <c r="L360"/>
  <c r="M360"/>
  <c r="N360"/>
  <c r="O360"/>
  <c r="P360"/>
  <c r="Q360"/>
  <c r="R360"/>
  <c r="S360"/>
  <c r="AB360" s="1"/>
  <c r="T360"/>
  <c r="U360"/>
  <c r="V360"/>
  <c r="W360"/>
  <c r="X360"/>
  <c r="Y360"/>
  <c r="Z360"/>
  <c r="H361"/>
  <c r="I361"/>
  <c r="J361"/>
  <c r="K361"/>
  <c r="L361"/>
  <c r="M361"/>
  <c r="N361"/>
  <c r="O361"/>
  <c r="P361"/>
  <c r="Q361"/>
  <c r="R361"/>
  <c r="S361"/>
  <c r="T361"/>
  <c r="AB361" s="1"/>
  <c r="U361"/>
  <c r="V361"/>
  <c r="W361"/>
  <c r="AC361" s="1"/>
  <c r="X361"/>
  <c r="Y361"/>
  <c r="Z361"/>
  <c r="H362"/>
  <c r="I362"/>
  <c r="J362"/>
  <c r="K362"/>
  <c r="L362"/>
  <c r="M362"/>
  <c r="N362"/>
  <c r="O362"/>
  <c r="P362"/>
  <c r="Q362"/>
  <c r="R362"/>
  <c r="S362"/>
  <c r="T362"/>
  <c r="U362"/>
  <c r="V362"/>
  <c r="W362"/>
  <c r="X362"/>
  <c r="Y362"/>
  <c r="Z362"/>
  <c r="H363"/>
  <c r="I363"/>
  <c r="J363"/>
  <c r="K363"/>
  <c r="L363"/>
  <c r="M363"/>
  <c r="N363"/>
  <c r="O363"/>
  <c r="P363"/>
  <c r="Q363"/>
  <c r="R363"/>
  <c r="S363"/>
  <c r="T363"/>
  <c r="U363"/>
  <c r="V363"/>
  <c r="W363"/>
  <c r="X363"/>
  <c r="AC363"/>
  <c r="Y363"/>
  <c r="Z363"/>
  <c r="H364"/>
  <c r="I364"/>
  <c r="J364"/>
  <c r="K364"/>
  <c r="L364"/>
  <c r="M364"/>
  <c r="N364"/>
  <c r="O364"/>
  <c r="P364"/>
  <c r="Q364"/>
  <c r="R364"/>
  <c r="S364"/>
  <c r="T364"/>
  <c r="AB364"/>
  <c r="U364"/>
  <c r="V364"/>
  <c r="W364"/>
  <c r="X364"/>
  <c r="AC364" s="1"/>
  <c r="Y364"/>
  <c r="Z364"/>
  <c r="H365"/>
  <c r="I365"/>
  <c r="J365"/>
  <c r="K365"/>
  <c r="L365"/>
  <c r="M365"/>
  <c r="N365"/>
  <c r="O365"/>
  <c r="P365"/>
  <c r="Q365"/>
  <c r="R365"/>
  <c r="S365"/>
  <c r="T365"/>
  <c r="AB365"/>
  <c r="U365"/>
  <c r="V365"/>
  <c r="W365"/>
  <c r="X365"/>
  <c r="AC365" s="1"/>
  <c r="Y365"/>
  <c r="Z365"/>
  <c r="H366"/>
  <c r="I366"/>
  <c r="J366"/>
  <c r="K366"/>
  <c r="L366"/>
  <c r="M366"/>
  <c r="N366"/>
  <c r="O366"/>
  <c r="P366"/>
  <c r="Q366"/>
  <c r="R366"/>
  <c r="S366"/>
  <c r="T366"/>
  <c r="AB366"/>
  <c r="U366"/>
  <c r="V366"/>
  <c r="W366"/>
  <c r="X366"/>
  <c r="Y366"/>
  <c r="Z366"/>
  <c r="H367"/>
  <c r="I367"/>
  <c r="J367"/>
  <c r="K367"/>
  <c r="L367"/>
  <c r="M367"/>
  <c r="N367"/>
  <c r="O367"/>
  <c r="P367"/>
  <c r="Q367"/>
  <c r="R367"/>
  <c r="S367"/>
  <c r="T367"/>
  <c r="U367"/>
  <c r="V367"/>
  <c r="W367"/>
  <c r="X367"/>
  <c r="Y367"/>
  <c r="Z367"/>
  <c r="H368"/>
  <c r="I368"/>
  <c r="J368"/>
  <c r="K368"/>
  <c r="L368"/>
  <c r="M368"/>
  <c r="N368"/>
  <c r="O368"/>
  <c r="P368"/>
  <c r="Q368"/>
  <c r="R368"/>
  <c r="S368"/>
  <c r="T368"/>
  <c r="U368"/>
  <c r="V368"/>
  <c r="W368"/>
  <c r="X368"/>
  <c r="Y368"/>
  <c r="Z368"/>
  <c r="H369"/>
  <c r="I369"/>
  <c r="J369"/>
  <c r="K369"/>
  <c r="L369"/>
  <c r="M369"/>
  <c r="N369"/>
  <c r="O369"/>
  <c r="P369"/>
  <c r="Q369"/>
  <c r="R369"/>
  <c r="S369"/>
  <c r="AB369" s="1"/>
  <c r="T369"/>
  <c r="U369"/>
  <c r="V369"/>
  <c r="W369"/>
  <c r="X369"/>
  <c r="Y369"/>
  <c r="Z369"/>
  <c r="H289"/>
  <c r="AG289" s="1"/>
  <c r="I289"/>
  <c r="J289"/>
  <c r="K289"/>
  <c r="L289"/>
  <c r="M289"/>
  <c r="N289"/>
  <c r="O289"/>
  <c r="P289"/>
  <c r="Q289"/>
  <c r="R289"/>
  <c r="S289"/>
  <c r="AB289" s="1"/>
  <c r="T289"/>
  <c r="U289"/>
  <c r="V289"/>
  <c r="W289"/>
  <c r="AC289" s="1"/>
  <c r="X289"/>
  <c r="Y289"/>
  <c r="Z289"/>
  <c r="I269"/>
  <c r="C45" i="16"/>
  <c r="F45" s="1"/>
  <c r="J269" i="3" s="1"/>
  <c r="K269"/>
  <c r="L269"/>
  <c r="M269"/>
  <c r="N269"/>
  <c r="O269"/>
  <c r="P269"/>
  <c r="Q269"/>
  <c r="R269"/>
  <c r="S269"/>
  <c r="T269"/>
  <c r="U269"/>
  <c r="AB269" s="1"/>
  <c r="V269"/>
  <c r="W269"/>
  <c r="X269"/>
  <c r="Y269"/>
  <c r="Z269"/>
  <c r="I270"/>
  <c r="C67" i="16"/>
  <c r="F67"/>
  <c r="J270" i="3" s="1"/>
  <c r="K270"/>
  <c r="L270"/>
  <c r="M270"/>
  <c r="N270"/>
  <c r="O270"/>
  <c r="P270"/>
  <c r="Q270"/>
  <c r="R270"/>
  <c r="S270"/>
  <c r="T270"/>
  <c r="U270"/>
  <c r="AB270" s="1"/>
  <c r="V270"/>
  <c r="W270"/>
  <c r="X270"/>
  <c r="AC270"/>
  <c r="Y270"/>
  <c r="Z270"/>
  <c r="H271"/>
  <c r="C56" i="16"/>
  <c r="F56" s="1"/>
  <c r="J271" i="3"/>
  <c r="C37" i="14"/>
  <c r="F37" s="1"/>
  <c r="L271" i="3"/>
  <c r="M271"/>
  <c r="O271"/>
  <c r="P271"/>
  <c r="Q271"/>
  <c r="R271"/>
  <c r="S271"/>
  <c r="T271"/>
  <c r="U271"/>
  <c r="V271"/>
  <c r="W271"/>
  <c r="X271"/>
  <c r="Y271"/>
  <c r="AC271" s="1"/>
  <c r="Z271"/>
  <c r="H272"/>
  <c r="C43" i="17"/>
  <c r="F43"/>
  <c r="I272" i="3" s="1"/>
  <c r="J272"/>
  <c r="K272"/>
  <c r="C64" i="14"/>
  <c r="F64" s="1"/>
  <c r="L272" i="3" s="1"/>
  <c r="C36" i="13"/>
  <c r="F36" s="1"/>
  <c r="M272" i="3" s="1"/>
  <c r="O272"/>
  <c r="P272"/>
  <c r="Q272"/>
  <c r="R272"/>
  <c r="S272"/>
  <c r="T272"/>
  <c r="AB272"/>
  <c r="U272"/>
  <c r="V272"/>
  <c r="W272"/>
  <c r="X272"/>
  <c r="AC272" s="1"/>
  <c r="Y272"/>
  <c r="Z272"/>
  <c r="H273"/>
  <c r="C48" i="17"/>
  <c r="F48" s="1"/>
  <c r="I273" i="3" s="1"/>
  <c r="J273"/>
  <c r="K273"/>
  <c r="L273"/>
  <c r="M273"/>
  <c r="N273"/>
  <c r="O273"/>
  <c r="P273"/>
  <c r="Q273"/>
  <c r="R273"/>
  <c r="S273"/>
  <c r="T273"/>
  <c r="U273"/>
  <c r="AB273" s="1"/>
  <c r="V273"/>
  <c r="W273"/>
  <c r="X273"/>
  <c r="Y273"/>
  <c r="Z273"/>
  <c r="H274"/>
  <c r="C50" i="17"/>
  <c r="F50" s="1"/>
  <c r="I274" i="3" s="1"/>
  <c r="J274"/>
  <c r="C56" i="15"/>
  <c r="F56" s="1"/>
  <c r="K107" i="3" s="1"/>
  <c r="K274"/>
  <c r="L274"/>
  <c r="M274"/>
  <c r="N274"/>
  <c r="O274"/>
  <c r="P274"/>
  <c r="Q274"/>
  <c r="R274"/>
  <c r="S274"/>
  <c r="T274"/>
  <c r="U274"/>
  <c r="V274"/>
  <c r="W274"/>
  <c r="X274"/>
  <c r="AC274"/>
  <c r="Y274"/>
  <c r="Z274"/>
  <c r="H275"/>
  <c r="C51" i="17"/>
  <c r="F51" s="1"/>
  <c r="I275" i="3" s="1"/>
  <c r="J275"/>
  <c r="K275"/>
  <c r="L275"/>
  <c r="M275"/>
  <c r="N275"/>
  <c r="O275"/>
  <c r="P275"/>
  <c r="Q275"/>
  <c r="R275"/>
  <c r="S275"/>
  <c r="T275"/>
  <c r="U275"/>
  <c r="V275"/>
  <c r="W275"/>
  <c r="X275"/>
  <c r="Y275"/>
  <c r="Z275"/>
  <c r="H276"/>
  <c r="I276"/>
  <c r="C91" i="16"/>
  <c r="F91" s="1"/>
  <c r="J276" i="3" s="1"/>
  <c r="K276"/>
  <c r="L276"/>
  <c r="M276"/>
  <c r="N276"/>
  <c r="O276"/>
  <c r="P276"/>
  <c r="Q276"/>
  <c r="R276"/>
  <c r="S276"/>
  <c r="T276"/>
  <c r="U276"/>
  <c r="AB276" s="1"/>
  <c r="V276"/>
  <c r="W276"/>
  <c r="X276"/>
  <c r="Y276"/>
  <c r="Z276"/>
  <c r="H277"/>
  <c r="I277"/>
  <c r="J277"/>
  <c r="K277"/>
  <c r="L277"/>
  <c r="M277"/>
  <c r="O277"/>
  <c r="P277"/>
  <c r="Q277"/>
  <c r="R277"/>
  <c r="S277"/>
  <c r="T277"/>
  <c r="U277"/>
  <c r="V277"/>
  <c r="W277"/>
  <c r="AC277" s="1"/>
  <c r="X277"/>
  <c r="Y277"/>
  <c r="Z277"/>
  <c r="H278"/>
  <c r="I278"/>
  <c r="C55" i="16"/>
  <c r="F55"/>
  <c r="J278" i="3" s="1"/>
  <c r="K278"/>
  <c r="L278"/>
  <c r="M278"/>
  <c r="N278"/>
  <c r="O278"/>
  <c r="P278"/>
  <c r="Q278"/>
  <c r="R278"/>
  <c r="S278"/>
  <c r="T278"/>
  <c r="U278"/>
  <c r="AB278"/>
  <c r="V278"/>
  <c r="W278"/>
  <c r="X278"/>
  <c r="AC278"/>
  <c r="Y278"/>
  <c r="Z278"/>
  <c r="H279"/>
  <c r="I279"/>
  <c r="C57" i="16"/>
  <c r="F57" s="1"/>
  <c r="J279" i="3" s="1"/>
  <c r="K279"/>
  <c r="L279"/>
  <c r="M279"/>
  <c r="N279"/>
  <c r="O279"/>
  <c r="P279"/>
  <c r="Q279"/>
  <c r="R279"/>
  <c r="S279"/>
  <c r="T279"/>
  <c r="U279"/>
  <c r="V279"/>
  <c r="W279"/>
  <c r="X279"/>
  <c r="AC279"/>
  <c r="Y279"/>
  <c r="Z279"/>
  <c r="C29" i="18"/>
  <c r="F29"/>
  <c r="H270" i="3" s="1"/>
  <c r="H280"/>
  <c r="I280"/>
  <c r="J280"/>
  <c r="K280"/>
  <c r="L280"/>
  <c r="M280"/>
  <c r="O280"/>
  <c r="P280"/>
  <c r="Q280"/>
  <c r="R280"/>
  <c r="S280"/>
  <c r="T280"/>
  <c r="AB280" s="1"/>
  <c r="U280"/>
  <c r="V280"/>
  <c r="W280"/>
  <c r="X280"/>
  <c r="Y280"/>
  <c r="Z280"/>
  <c r="H281"/>
  <c r="I281"/>
  <c r="C81" i="16"/>
  <c r="F81" s="1"/>
  <c r="J281" i="3" s="1"/>
  <c r="K281"/>
  <c r="L281"/>
  <c r="M281"/>
  <c r="N281"/>
  <c r="O281"/>
  <c r="P281"/>
  <c r="Q281"/>
  <c r="R281"/>
  <c r="S281"/>
  <c r="T281"/>
  <c r="U281"/>
  <c r="V281"/>
  <c r="W281"/>
  <c r="X281"/>
  <c r="Y281"/>
  <c r="Z281"/>
  <c r="H282"/>
  <c r="I282"/>
  <c r="C101" i="16"/>
  <c r="F101" s="1"/>
  <c r="J297" i="3" s="1"/>
  <c r="J282"/>
  <c r="K282"/>
  <c r="L282"/>
  <c r="M282"/>
  <c r="N282"/>
  <c r="O282"/>
  <c r="P282"/>
  <c r="Q282"/>
  <c r="R282"/>
  <c r="S282"/>
  <c r="T282"/>
  <c r="U282"/>
  <c r="V282"/>
  <c r="W282"/>
  <c r="X282"/>
  <c r="Y282"/>
  <c r="Z282"/>
  <c r="H283"/>
  <c r="I283"/>
  <c r="C107" i="16"/>
  <c r="F107" s="1"/>
  <c r="J283" i="3" s="1"/>
  <c r="K283"/>
  <c r="L283"/>
  <c r="M283"/>
  <c r="N283"/>
  <c r="O283"/>
  <c r="P283"/>
  <c r="Q283"/>
  <c r="R283"/>
  <c r="S283"/>
  <c r="T283"/>
  <c r="U283"/>
  <c r="AB283" s="1"/>
  <c r="V283"/>
  <c r="W283"/>
  <c r="X283"/>
  <c r="Y283"/>
  <c r="Z283"/>
  <c r="H284"/>
  <c r="I284"/>
  <c r="C114" i="16"/>
  <c r="F114" s="1"/>
  <c r="J284" i="3" s="1"/>
  <c r="K284"/>
  <c r="L284"/>
  <c r="M284"/>
  <c r="N284"/>
  <c r="O284"/>
  <c r="P284"/>
  <c r="Q284"/>
  <c r="R284"/>
  <c r="S284"/>
  <c r="T284"/>
  <c r="U284"/>
  <c r="V284"/>
  <c r="W284"/>
  <c r="X284"/>
  <c r="Y284"/>
  <c r="Z284"/>
  <c r="H285"/>
  <c r="I285"/>
  <c r="C54" i="16"/>
  <c r="F54" s="1"/>
  <c r="J285" i="3" s="1"/>
  <c r="K285"/>
  <c r="C31" i="14"/>
  <c r="F31" s="1"/>
  <c r="L285" i="3" s="1"/>
  <c r="M285"/>
  <c r="N285"/>
  <c r="O285"/>
  <c r="P285"/>
  <c r="Q285"/>
  <c r="R285"/>
  <c r="S285"/>
  <c r="T285"/>
  <c r="U285"/>
  <c r="AB285"/>
  <c r="V285"/>
  <c r="W285"/>
  <c r="X285"/>
  <c r="AC285"/>
  <c r="Y285"/>
  <c r="Z285"/>
  <c r="H286"/>
  <c r="I286"/>
  <c r="J286"/>
  <c r="K286"/>
  <c r="L286"/>
  <c r="M286"/>
  <c r="N286"/>
  <c r="O286"/>
  <c r="P286"/>
  <c r="Q286"/>
  <c r="R286"/>
  <c r="S286"/>
  <c r="T286"/>
  <c r="AB286" s="1"/>
  <c r="U286"/>
  <c r="V286"/>
  <c r="W286"/>
  <c r="AC286" s="1"/>
  <c r="X286"/>
  <c r="Y286"/>
  <c r="Z286"/>
  <c r="H287"/>
  <c r="I287"/>
  <c r="C76" i="16"/>
  <c r="F76" s="1"/>
  <c r="J287" i="3" s="1"/>
  <c r="K287"/>
  <c r="L287"/>
  <c r="M287"/>
  <c r="N287"/>
  <c r="O287"/>
  <c r="P287"/>
  <c r="Q287"/>
  <c r="R287"/>
  <c r="S287"/>
  <c r="T287"/>
  <c r="U287"/>
  <c r="V287"/>
  <c r="W287"/>
  <c r="AC287" s="1"/>
  <c r="X287"/>
  <c r="Y287"/>
  <c r="Z287"/>
  <c r="H288"/>
  <c r="I288"/>
  <c r="C100" i="16"/>
  <c r="F100" s="1"/>
  <c r="J288" i="3" s="1"/>
  <c r="K288"/>
  <c r="L288"/>
  <c r="M288"/>
  <c r="N288"/>
  <c r="O288"/>
  <c r="P288"/>
  <c r="Q288"/>
  <c r="R288"/>
  <c r="S288"/>
  <c r="AB288" s="1"/>
  <c r="T288"/>
  <c r="U288"/>
  <c r="V288"/>
  <c r="W288"/>
  <c r="X288"/>
  <c r="Y288"/>
  <c r="Z288"/>
  <c r="H290"/>
  <c r="I290"/>
  <c r="J290"/>
  <c r="K290"/>
  <c r="L290"/>
  <c r="M290"/>
  <c r="O290"/>
  <c r="P290"/>
  <c r="Q290"/>
  <c r="R290"/>
  <c r="S290"/>
  <c r="T290"/>
  <c r="U290"/>
  <c r="V290"/>
  <c r="W290"/>
  <c r="X290"/>
  <c r="AC290" s="1"/>
  <c r="Y290"/>
  <c r="Z290"/>
  <c r="H291"/>
  <c r="I291"/>
  <c r="F291" s="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H293"/>
  <c r="I293"/>
  <c r="J293"/>
  <c r="K293"/>
  <c r="L293"/>
  <c r="M293"/>
  <c r="N293"/>
  <c r="O293"/>
  <c r="P293"/>
  <c r="Q293"/>
  <c r="R293"/>
  <c r="S293"/>
  <c r="T293"/>
  <c r="U293"/>
  <c r="V293"/>
  <c r="W293"/>
  <c r="X293"/>
  <c r="Y293"/>
  <c r="Z293"/>
  <c r="H294"/>
  <c r="I294"/>
  <c r="J294"/>
  <c r="L294"/>
  <c r="M294"/>
  <c r="N294"/>
  <c r="O294"/>
  <c r="P294"/>
  <c r="Q294"/>
  <c r="R294"/>
  <c r="S294"/>
  <c r="AB294" s="1"/>
  <c r="T294"/>
  <c r="U294"/>
  <c r="V294"/>
  <c r="W294"/>
  <c r="X294"/>
  <c r="Y294"/>
  <c r="Z294"/>
  <c r="H295"/>
  <c r="I295"/>
  <c r="J295"/>
  <c r="K295"/>
  <c r="L295"/>
  <c r="M295"/>
  <c r="N295"/>
  <c r="O295"/>
  <c r="P295"/>
  <c r="Q295"/>
  <c r="R295"/>
  <c r="S295"/>
  <c r="AB295" s="1"/>
  <c r="T295"/>
  <c r="U295"/>
  <c r="V295"/>
  <c r="W295"/>
  <c r="X295"/>
  <c r="Y295"/>
  <c r="Z295"/>
  <c r="H296"/>
  <c r="I296"/>
  <c r="J296"/>
  <c r="K296"/>
  <c r="L296"/>
  <c r="M296"/>
  <c r="N296"/>
  <c r="O296"/>
  <c r="P296"/>
  <c r="Q296"/>
  <c r="R296"/>
  <c r="S296"/>
  <c r="AB296" s="1"/>
  <c r="T296"/>
  <c r="U296"/>
  <c r="V296"/>
  <c r="W296"/>
  <c r="X296"/>
  <c r="Y296"/>
  <c r="Z296"/>
  <c r="H297"/>
  <c r="I297"/>
  <c r="L297"/>
  <c r="M297"/>
  <c r="N297"/>
  <c r="O297"/>
  <c r="P297"/>
  <c r="Q297"/>
  <c r="R297"/>
  <c r="S297"/>
  <c r="T297"/>
  <c r="U297"/>
  <c r="V297"/>
  <c r="W297"/>
  <c r="X297"/>
  <c r="Y297"/>
  <c r="Z297"/>
  <c r="H298"/>
  <c r="I298"/>
  <c r="J298"/>
  <c r="L298"/>
  <c r="M298"/>
  <c r="N298"/>
  <c r="O298"/>
  <c r="P298"/>
  <c r="Q298"/>
  <c r="R298"/>
  <c r="S298"/>
  <c r="T298"/>
  <c r="U298"/>
  <c r="V298"/>
  <c r="W298"/>
  <c r="X298"/>
  <c r="Y298"/>
  <c r="Z298"/>
  <c r="H299"/>
  <c r="I299"/>
  <c r="J299"/>
  <c r="K299"/>
  <c r="C58" i="14"/>
  <c r="F58"/>
  <c r="L299" i="3" s="1"/>
  <c r="M299"/>
  <c r="N299"/>
  <c r="O299"/>
  <c r="P299"/>
  <c r="Q299"/>
  <c r="R299"/>
  <c r="S299"/>
  <c r="T299"/>
  <c r="U299"/>
  <c r="V299"/>
  <c r="W299"/>
  <c r="X299"/>
  <c r="Y299"/>
  <c r="Z299"/>
  <c r="H300"/>
  <c r="I300"/>
  <c r="J300"/>
  <c r="K300"/>
  <c r="C52" i="14"/>
  <c r="F52"/>
  <c r="L300" i="3" s="1"/>
  <c r="M300"/>
  <c r="N300"/>
  <c r="O300"/>
  <c r="P300"/>
  <c r="Q300"/>
  <c r="R300"/>
  <c r="S300"/>
  <c r="T300"/>
  <c r="U300"/>
  <c r="V300"/>
  <c r="W300"/>
  <c r="X300"/>
  <c r="Y300"/>
  <c r="Z300"/>
  <c r="H301"/>
  <c r="I301"/>
  <c r="J301"/>
  <c r="K301"/>
  <c r="C17" i="14"/>
  <c r="F17"/>
  <c r="L313" i="3" s="1"/>
  <c r="AE313" s="1"/>
  <c r="L301"/>
  <c r="C12" i="13"/>
  <c r="F12" s="1"/>
  <c r="M313" i="3" s="1"/>
  <c r="M301"/>
  <c r="N301"/>
  <c r="O301"/>
  <c r="P301"/>
  <c r="Q301"/>
  <c r="R301"/>
  <c r="S301"/>
  <c r="T301"/>
  <c r="U301"/>
  <c r="V301"/>
  <c r="W301"/>
  <c r="X301"/>
  <c r="Y301"/>
  <c r="Z301"/>
  <c r="H302"/>
  <c r="I302"/>
  <c r="J302"/>
  <c r="K302"/>
  <c r="C25" i="14"/>
  <c r="F25"/>
  <c r="L302" i="3" s="1"/>
  <c r="M302"/>
  <c r="N302"/>
  <c r="O302"/>
  <c r="P302"/>
  <c r="Q302"/>
  <c r="R302"/>
  <c r="S302"/>
  <c r="T302"/>
  <c r="U302"/>
  <c r="V302"/>
  <c r="W302"/>
  <c r="X302"/>
  <c r="Y302"/>
  <c r="Z302"/>
  <c r="H303"/>
  <c r="I303"/>
  <c r="J303"/>
  <c r="K303"/>
  <c r="C29" i="14"/>
  <c r="F29" s="1"/>
  <c r="L303" i="3" s="1"/>
  <c r="M303"/>
  <c r="N303"/>
  <c r="O303"/>
  <c r="P303"/>
  <c r="Q303"/>
  <c r="R303"/>
  <c r="S303"/>
  <c r="AB303" s="1"/>
  <c r="T303"/>
  <c r="U303"/>
  <c r="V303"/>
  <c r="W303"/>
  <c r="X303"/>
  <c r="Y303"/>
  <c r="Z303"/>
  <c r="H304"/>
  <c r="I304"/>
  <c r="J304"/>
  <c r="K304"/>
  <c r="C41" i="14"/>
  <c r="F41" s="1"/>
  <c r="L304" i="3" s="1"/>
  <c r="M304"/>
  <c r="N304"/>
  <c r="O304"/>
  <c r="P304"/>
  <c r="Q304"/>
  <c r="R304"/>
  <c r="S304"/>
  <c r="T304"/>
  <c r="U304"/>
  <c r="V304"/>
  <c r="W304"/>
  <c r="X304"/>
  <c r="Y304"/>
  <c r="Z304"/>
  <c r="H305"/>
  <c r="I305"/>
  <c r="J305"/>
  <c r="K305"/>
  <c r="C67" i="14"/>
  <c r="F67"/>
  <c r="L305" i="3" s="1"/>
  <c r="M305"/>
  <c r="N305"/>
  <c r="O305"/>
  <c r="P305"/>
  <c r="Q305"/>
  <c r="R305"/>
  <c r="S305"/>
  <c r="T305"/>
  <c r="U305"/>
  <c r="V305"/>
  <c r="W305"/>
  <c r="X305"/>
  <c r="AC305" s="1"/>
  <c r="Y305"/>
  <c r="Z305"/>
  <c r="H306"/>
  <c r="I306"/>
  <c r="J306"/>
  <c r="K306"/>
  <c r="C70" i="14"/>
  <c r="F70" s="1"/>
  <c r="L306" i="3" s="1"/>
  <c r="M306"/>
  <c r="N306"/>
  <c r="O306"/>
  <c r="P306"/>
  <c r="Q306"/>
  <c r="R306"/>
  <c r="S306"/>
  <c r="T306"/>
  <c r="U306"/>
  <c r="V306"/>
  <c r="W306"/>
  <c r="X306"/>
  <c r="Y306"/>
  <c r="Z306"/>
  <c r="AC306"/>
  <c r="H307"/>
  <c r="I307"/>
  <c r="J307"/>
  <c r="K307"/>
  <c r="L307"/>
  <c r="C43" i="13"/>
  <c r="F43" s="1"/>
  <c r="M307" i="3" s="1"/>
  <c r="N307"/>
  <c r="O307"/>
  <c r="P307"/>
  <c r="Q307"/>
  <c r="R307"/>
  <c r="S307"/>
  <c r="T307"/>
  <c r="U307"/>
  <c r="V307"/>
  <c r="W307"/>
  <c r="X307"/>
  <c r="Y307"/>
  <c r="Z307"/>
  <c r="H308"/>
  <c r="I308"/>
  <c r="J308"/>
  <c r="K308"/>
  <c r="L308"/>
  <c r="M308"/>
  <c r="N308"/>
  <c r="O308"/>
  <c r="P308"/>
  <c r="Q308"/>
  <c r="R308"/>
  <c r="S308"/>
  <c r="T308"/>
  <c r="AB308" s="1"/>
  <c r="U308"/>
  <c r="V308"/>
  <c r="W308"/>
  <c r="X308"/>
  <c r="Y308"/>
  <c r="Z308"/>
  <c r="H309"/>
  <c r="I309"/>
  <c r="J309"/>
  <c r="K309"/>
  <c r="C40" i="14"/>
  <c r="F40"/>
  <c r="L309" i="3" s="1"/>
  <c r="M309"/>
  <c r="N309"/>
  <c r="O309"/>
  <c r="P309"/>
  <c r="Q309"/>
  <c r="R309"/>
  <c r="S309"/>
  <c r="T309"/>
  <c r="U309"/>
  <c r="V309"/>
  <c r="W309"/>
  <c r="X309"/>
  <c r="AC309" s="1"/>
  <c r="Y309"/>
  <c r="Z309"/>
  <c r="H310"/>
  <c r="I310"/>
  <c r="J310"/>
  <c r="K310"/>
  <c r="C62" i="14"/>
  <c r="F62" s="1"/>
  <c r="L310" i="3" s="1"/>
  <c r="M310"/>
  <c r="N310"/>
  <c r="O310"/>
  <c r="P310"/>
  <c r="Q310"/>
  <c r="R310"/>
  <c r="S310"/>
  <c r="T310"/>
  <c r="U310"/>
  <c r="V310"/>
  <c r="W310"/>
  <c r="X310"/>
  <c r="Y310"/>
  <c r="Z310"/>
  <c r="H311"/>
  <c r="I311"/>
  <c r="J311"/>
  <c r="K311"/>
  <c r="L311"/>
  <c r="M311"/>
  <c r="N311"/>
  <c r="O311"/>
  <c r="P311"/>
  <c r="Q311"/>
  <c r="R311"/>
  <c r="S311"/>
  <c r="T311"/>
  <c r="U311"/>
  <c r="V311"/>
  <c r="W311"/>
  <c r="X311"/>
  <c r="AC311" s="1"/>
  <c r="Y311"/>
  <c r="Z311"/>
  <c r="H312"/>
  <c r="I312"/>
  <c r="J312"/>
  <c r="K312"/>
  <c r="C71" i="14"/>
  <c r="F71" s="1"/>
  <c r="L312" i="3" s="1"/>
  <c r="M312"/>
  <c r="N312"/>
  <c r="O312"/>
  <c r="P312"/>
  <c r="Q312"/>
  <c r="R312"/>
  <c r="S312"/>
  <c r="T312"/>
  <c r="U312"/>
  <c r="V312"/>
  <c r="W312"/>
  <c r="X312"/>
  <c r="Y312"/>
  <c r="Z312"/>
  <c r="H316"/>
  <c r="I316"/>
  <c r="J316"/>
  <c r="K316"/>
  <c r="L316"/>
  <c r="M316"/>
  <c r="N316"/>
  <c r="O316"/>
  <c r="P316"/>
  <c r="Q316"/>
  <c r="R316"/>
  <c r="S316"/>
  <c r="T316"/>
  <c r="U316"/>
  <c r="AB316" s="1"/>
  <c r="V316"/>
  <c r="W316"/>
  <c r="X316"/>
  <c r="Y316"/>
  <c r="Z316"/>
  <c r="H317"/>
  <c r="I317"/>
  <c r="J317"/>
  <c r="K317"/>
  <c r="L317"/>
  <c r="M317"/>
  <c r="N317"/>
  <c r="O317"/>
  <c r="P317"/>
  <c r="Q317"/>
  <c r="R317"/>
  <c r="S317"/>
  <c r="T317"/>
  <c r="U317"/>
  <c r="V317"/>
  <c r="W317"/>
  <c r="X317"/>
  <c r="Y317"/>
  <c r="AC317"/>
  <c r="Z317"/>
  <c r="H318"/>
  <c r="I318"/>
  <c r="J318"/>
  <c r="K318"/>
  <c r="L318"/>
  <c r="M318"/>
  <c r="N318"/>
  <c r="O318"/>
  <c r="P318"/>
  <c r="Q318"/>
  <c r="R318"/>
  <c r="S318"/>
  <c r="T318"/>
  <c r="U318"/>
  <c r="V318"/>
  <c r="W318"/>
  <c r="X318"/>
  <c r="Y318"/>
  <c r="AC318" s="1"/>
  <c r="Z318"/>
  <c r="F296"/>
  <c r="H13"/>
  <c r="I13"/>
  <c r="K13"/>
  <c r="L13"/>
  <c r="N13"/>
  <c r="O13"/>
  <c r="P13"/>
  <c r="Q13"/>
  <c r="R13"/>
  <c r="S13"/>
  <c r="T13"/>
  <c r="AB13" s="1"/>
  <c r="U13"/>
  <c r="V13"/>
  <c r="W13"/>
  <c r="X13"/>
  <c r="Y13"/>
  <c r="Z13"/>
  <c r="H14"/>
  <c r="C12" i="17"/>
  <c r="F12" s="1"/>
  <c r="I14" i="3" s="1"/>
  <c r="J14"/>
  <c r="K14"/>
  <c r="L14"/>
  <c r="M14"/>
  <c r="N14"/>
  <c r="O14"/>
  <c r="P14"/>
  <c r="Q14"/>
  <c r="R14"/>
  <c r="S14"/>
  <c r="T14"/>
  <c r="U14"/>
  <c r="V14"/>
  <c r="W14"/>
  <c r="X14"/>
  <c r="Y14"/>
  <c r="Z14"/>
  <c r="H15"/>
  <c r="C20" i="17"/>
  <c r="F20" s="1"/>
  <c r="I15" i="3" s="1"/>
  <c r="J15"/>
  <c r="K15"/>
  <c r="L15"/>
  <c r="M15"/>
  <c r="N15"/>
  <c r="O15"/>
  <c r="P15"/>
  <c r="Q15"/>
  <c r="R15"/>
  <c r="S15"/>
  <c r="T15"/>
  <c r="U15"/>
  <c r="V15"/>
  <c r="W15"/>
  <c r="AC15" s="1"/>
  <c r="X15"/>
  <c r="Y15"/>
  <c r="Z15"/>
  <c r="H16"/>
  <c r="C21" i="17"/>
  <c r="F21" s="1"/>
  <c r="I16" i="3" s="1"/>
  <c r="J16"/>
  <c r="K16"/>
  <c r="L16"/>
  <c r="M16"/>
  <c r="N16"/>
  <c r="O16"/>
  <c r="P16"/>
  <c r="Q16"/>
  <c r="R16"/>
  <c r="S16"/>
  <c r="T16"/>
  <c r="U16"/>
  <c r="V16"/>
  <c r="W16"/>
  <c r="X16"/>
  <c r="AC16" s="1"/>
  <c r="Y16"/>
  <c r="Z16"/>
  <c r="H17"/>
  <c r="C23" i="17"/>
  <c r="F23" s="1"/>
  <c r="I17" i="3" s="1"/>
  <c r="J17"/>
  <c r="C15" i="15"/>
  <c r="F15"/>
  <c r="K17" i="3" s="1"/>
  <c r="L17"/>
  <c r="M17"/>
  <c r="N17"/>
  <c r="O17"/>
  <c r="P17"/>
  <c r="Q17"/>
  <c r="R17"/>
  <c r="S17"/>
  <c r="T17"/>
  <c r="U17"/>
  <c r="V17"/>
  <c r="W17"/>
  <c r="AC17" s="1"/>
  <c r="X17"/>
  <c r="Y17"/>
  <c r="Z17"/>
  <c r="H18"/>
  <c r="C24" i="17"/>
  <c r="F24"/>
  <c r="I18" i="3" s="1"/>
  <c r="J18"/>
  <c r="K18"/>
  <c r="L18"/>
  <c r="M18"/>
  <c r="N18"/>
  <c r="O18"/>
  <c r="P18"/>
  <c r="Q18"/>
  <c r="R18"/>
  <c r="S18"/>
  <c r="T18"/>
  <c r="U18"/>
  <c r="V18"/>
  <c r="W18"/>
  <c r="AC18" s="1"/>
  <c r="X18"/>
  <c r="Y18"/>
  <c r="Z18"/>
  <c r="H19"/>
  <c r="J19"/>
  <c r="K19"/>
  <c r="L19"/>
  <c r="M19"/>
  <c r="N19"/>
  <c r="O19"/>
  <c r="P19"/>
  <c r="Q19"/>
  <c r="R19"/>
  <c r="S19"/>
  <c r="T19"/>
  <c r="U19"/>
  <c r="AB19" s="1"/>
  <c r="V19"/>
  <c r="W19"/>
  <c r="X19"/>
  <c r="Y19"/>
  <c r="Z19"/>
  <c r="H20"/>
  <c r="AE20" s="1"/>
  <c r="I20"/>
  <c r="J20"/>
  <c r="K20"/>
  <c r="L20"/>
  <c r="M20"/>
  <c r="N20"/>
  <c r="O20"/>
  <c r="P20"/>
  <c r="Q20"/>
  <c r="R20"/>
  <c r="S20"/>
  <c r="T20"/>
  <c r="U20"/>
  <c r="V20"/>
  <c r="W20"/>
  <c r="X20"/>
  <c r="AC20"/>
  <c r="Y20"/>
  <c r="Z20"/>
  <c r="H21"/>
  <c r="I21"/>
  <c r="K21"/>
  <c r="L21"/>
  <c r="M21"/>
  <c r="N21"/>
  <c r="O21"/>
  <c r="P21"/>
  <c r="Q21"/>
  <c r="R21"/>
  <c r="S21"/>
  <c r="T21"/>
  <c r="AB21" s="1"/>
  <c r="U21"/>
  <c r="V21"/>
  <c r="W21"/>
  <c r="X21"/>
  <c r="Y21"/>
  <c r="Z21"/>
  <c r="H22"/>
  <c r="J22"/>
  <c r="K22"/>
  <c r="L22"/>
  <c r="M22"/>
  <c r="N22"/>
  <c r="O22"/>
  <c r="P22"/>
  <c r="Q22"/>
  <c r="R22"/>
  <c r="S22"/>
  <c r="T22"/>
  <c r="U22"/>
  <c r="V22"/>
  <c r="W22"/>
  <c r="X22"/>
  <c r="Y22"/>
  <c r="Z22"/>
  <c r="H23"/>
  <c r="C41" i="17"/>
  <c r="F41"/>
  <c r="I23" i="3" s="1"/>
  <c r="J23"/>
  <c r="K23"/>
  <c r="L23"/>
  <c r="M23"/>
  <c r="N23"/>
  <c r="O23"/>
  <c r="P23"/>
  <c r="Q23"/>
  <c r="R23"/>
  <c r="S23"/>
  <c r="T23"/>
  <c r="U23"/>
  <c r="V23"/>
  <c r="W23"/>
  <c r="X23"/>
  <c r="Y23"/>
  <c r="Z23"/>
  <c r="H24"/>
  <c r="I24"/>
  <c r="F24" s="1"/>
  <c r="J24"/>
  <c r="K24"/>
  <c r="L24"/>
  <c r="M24"/>
  <c r="N24"/>
  <c r="O24"/>
  <c r="P24"/>
  <c r="Q24"/>
  <c r="R24"/>
  <c r="S24"/>
  <c r="T24"/>
  <c r="U24"/>
  <c r="V24"/>
  <c r="W24"/>
  <c r="AC24" s="1"/>
  <c r="X24"/>
  <c r="Y24"/>
  <c r="Z24"/>
  <c r="H67"/>
  <c r="I67"/>
  <c r="J67"/>
  <c r="K67"/>
  <c r="L67"/>
  <c r="M67"/>
  <c r="N67"/>
  <c r="O67"/>
  <c r="P67"/>
  <c r="Q67"/>
  <c r="R67"/>
  <c r="S67"/>
  <c r="T67"/>
  <c r="AB67" s="1"/>
  <c r="U67"/>
  <c r="V67"/>
  <c r="W67"/>
  <c r="X67"/>
  <c r="Y67"/>
  <c r="Z67"/>
  <c r="H68"/>
  <c r="I68"/>
  <c r="J68"/>
  <c r="C36" i="15"/>
  <c r="F36"/>
  <c r="K73" i="3" s="1"/>
  <c r="C39" i="15"/>
  <c r="F39" s="1"/>
  <c r="K68" i="3" s="1"/>
  <c r="L68"/>
  <c r="M68"/>
  <c r="N68"/>
  <c r="O68"/>
  <c r="P68"/>
  <c r="Q68"/>
  <c r="R68"/>
  <c r="S68"/>
  <c r="T68"/>
  <c r="U68"/>
  <c r="AB68"/>
  <c r="V68"/>
  <c r="W68"/>
  <c r="X68"/>
  <c r="AC68"/>
  <c r="Y68"/>
  <c r="Z68"/>
  <c r="H69"/>
  <c r="I69"/>
  <c r="J69"/>
  <c r="C11" i="15"/>
  <c r="F11"/>
  <c r="K69" i="3" s="1"/>
  <c r="L69"/>
  <c r="M69"/>
  <c r="N69"/>
  <c r="O69"/>
  <c r="P69"/>
  <c r="Q69"/>
  <c r="R69"/>
  <c r="S69"/>
  <c r="T69"/>
  <c r="AB69" s="1"/>
  <c r="U69"/>
  <c r="V69"/>
  <c r="W69"/>
  <c r="AC69" s="1"/>
  <c r="X69"/>
  <c r="Y69"/>
  <c r="Z69"/>
  <c r="H70"/>
  <c r="I70"/>
  <c r="J70"/>
  <c r="C16" i="15"/>
  <c r="F16" s="1"/>
  <c r="K70" i="3" s="1"/>
  <c r="L70"/>
  <c r="M70"/>
  <c r="N70"/>
  <c r="O70"/>
  <c r="P70"/>
  <c r="Q70"/>
  <c r="R70"/>
  <c r="S70"/>
  <c r="T70"/>
  <c r="U70"/>
  <c r="V70"/>
  <c r="W70"/>
  <c r="X70"/>
  <c r="Y70"/>
  <c r="Z70"/>
  <c r="H71"/>
  <c r="I71"/>
  <c r="J71"/>
  <c r="C19" i="15"/>
  <c r="F19"/>
  <c r="K71" i="3" s="1"/>
  <c r="L71"/>
  <c r="M71"/>
  <c r="N71"/>
  <c r="O71"/>
  <c r="P71"/>
  <c r="Q71"/>
  <c r="R71"/>
  <c r="S71"/>
  <c r="T71"/>
  <c r="AB71" s="1"/>
  <c r="U71"/>
  <c r="V71"/>
  <c r="W71"/>
  <c r="X71"/>
  <c r="Y71"/>
  <c r="Z71"/>
  <c r="H72"/>
  <c r="I72"/>
  <c r="J72"/>
  <c r="C22" i="15"/>
  <c r="F22" s="1"/>
  <c r="K72" i="3" s="1"/>
  <c r="L72"/>
  <c r="M72"/>
  <c r="N72"/>
  <c r="O72"/>
  <c r="P72"/>
  <c r="Q72"/>
  <c r="R72"/>
  <c r="S72"/>
  <c r="T72"/>
  <c r="U72"/>
  <c r="V72"/>
  <c r="W72"/>
  <c r="X72"/>
  <c r="Y72"/>
  <c r="Z72"/>
  <c r="H73"/>
  <c r="I73"/>
  <c r="J73"/>
  <c r="L73"/>
  <c r="M73"/>
  <c r="N73"/>
  <c r="O73"/>
  <c r="P73"/>
  <c r="Q73"/>
  <c r="R73"/>
  <c r="S73"/>
  <c r="AB73" s="1"/>
  <c r="T73"/>
  <c r="U73"/>
  <c r="V73"/>
  <c r="W73"/>
  <c r="X73"/>
  <c r="Y73"/>
  <c r="Z73"/>
  <c r="H74"/>
  <c r="I74"/>
  <c r="J74"/>
  <c r="K74"/>
  <c r="L74"/>
  <c r="M74"/>
  <c r="N74"/>
  <c r="O74"/>
  <c r="P74"/>
  <c r="Q74"/>
  <c r="R74"/>
  <c r="S74"/>
  <c r="T74"/>
  <c r="U74"/>
  <c r="V74"/>
  <c r="W74"/>
  <c r="X74"/>
  <c r="AC74" s="1"/>
  <c r="Y74"/>
  <c r="Z74"/>
  <c r="H75"/>
  <c r="F75" s="1"/>
  <c r="I75"/>
  <c r="J75"/>
  <c r="K75"/>
  <c r="M75"/>
  <c r="N75"/>
  <c r="O75"/>
  <c r="P75"/>
  <c r="Q75"/>
  <c r="R75"/>
  <c r="S75"/>
  <c r="T75"/>
  <c r="U75"/>
  <c r="V75"/>
  <c r="W75"/>
  <c r="X75"/>
  <c r="Y75"/>
  <c r="Z75"/>
  <c r="H76"/>
  <c r="I76"/>
  <c r="J76"/>
  <c r="C12" i="15"/>
  <c r="F12"/>
  <c r="K76" i="3" s="1"/>
  <c r="L76"/>
  <c r="M76"/>
  <c r="N76"/>
  <c r="O76"/>
  <c r="P76"/>
  <c r="Q76"/>
  <c r="R76"/>
  <c r="S76"/>
  <c r="T76"/>
  <c r="U76"/>
  <c r="V76"/>
  <c r="W76"/>
  <c r="X76"/>
  <c r="AC76"/>
  <c r="Y76"/>
  <c r="Z76"/>
  <c r="H77"/>
  <c r="I77"/>
  <c r="J77"/>
  <c r="C13" i="15"/>
  <c r="F13" s="1"/>
  <c r="K77" i="3" s="1"/>
  <c r="L77"/>
  <c r="M77"/>
  <c r="N77"/>
  <c r="O77"/>
  <c r="P77"/>
  <c r="Q77"/>
  <c r="R77"/>
  <c r="S77"/>
  <c r="AB77" s="1"/>
  <c r="T77"/>
  <c r="U77"/>
  <c r="V77"/>
  <c r="W77"/>
  <c r="AC77" s="1"/>
  <c r="X77"/>
  <c r="Y77"/>
  <c r="Z77"/>
  <c r="H107"/>
  <c r="I107"/>
  <c r="J107"/>
  <c r="L107"/>
  <c r="M107"/>
  <c r="N107"/>
  <c r="O107"/>
  <c r="P107"/>
  <c r="Q107"/>
  <c r="R107"/>
  <c r="S107"/>
  <c r="AB107" s="1"/>
  <c r="T107"/>
  <c r="U107"/>
  <c r="V107"/>
  <c r="W107"/>
  <c r="AC107" s="1"/>
  <c r="X107"/>
  <c r="Y107"/>
  <c r="Z107"/>
  <c r="H108"/>
  <c r="AG108" s="1"/>
  <c r="I108"/>
  <c r="J108"/>
  <c r="K108"/>
  <c r="L108"/>
  <c r="M108"/>
  <c r="O108"/>
  <c r="P108"/>
  <c r="Q108"/>
  <c r="R108"/>
  <c r="S108"/>
  <c r="AB108" s="1"/>
  <c r="T108"/>
  <c r="U108"/>
  <c r="V108"/>
  <c r="W108"/>
  <c r="X108"/>
  <c r="Y108"/>
  <c r="AC108" s="1"/>
  <c r="Z108"/>
  <c r="H109"/>
  <c r="C54" i="17"/>
  <c r="F54" s="1"/>
  <c r="I109" i="3" s="1"/>
  <c r="J109"/>
  <c r="K109"/>
  <c r="L109"/>
  <c r="M109"/>
  <c r="N109"/>
  <c r="O109"/>
  <c r="P109"/>
  <c r="Q109"/>
  <c r="R109"/>
  <c r="S109"/>
  <c r="T109"/>
  <c r="AB109" s="1"/>
  <c r="U109"/>
  <c r="V109"/>
  <c r="W109"/>
  <c r="X109"/>
  <c r="Y109"/>
  <c r="Z109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H111"/>
  <c r="I111"/>
  <c r="J111"/>
  <c r="K111"/>
  <c r="L111"/>
  <c r="M111"/>
  <c r="N111"/>
  <c r="O111"/>
  <c r="P111"/>
  <c r="Q111"/>
  <c r="R111"/>
  <c r="S111"/>
  <c r="T111"/>
  <c r="U111"/>
  <c r="V111"/>
  <c r="W111"/>
  <c r="X111"/>
  <c r="Y111"/>
  <c r="Z111"/>
  <c r="H112"/>
  <c r="I112"/>
  <c r="J112"/>
  <c r="K112"/>
  <c r="L112"/>
  <c r="M112"/>
  <c r="N112"/>
  <c r="O112"/>
  <c r="P112"/>
  <c r="Q112"/>
  <c r="R112"/>
  <c r="S112"/>
  <c r="T112"/>
  <c r="U112"/>
  <c r="V112"/>
  <c r="W112"/>
  <c r="AC112" s="1"/>
  <c r="X112"/>
  <c r="Y112"/>
  <c r="Z112"/>
  <c r="B2" i="20"/>
  <c r="B2" i="21"/>
  <c r="B2" i="22"/>
  <c r="B2" i="23"/>
  <c r="B2" i="24"/>
  <c r="B2" i="25"/>
  <c r="B2" i="10"/>
  <c r="B2" i="11"/>
  <c r="B2" i="12"/>
  <c r="B2" i="13"/>
  <c r="B2" i="14"/>
  <c r="B2" i="15"/>
  <c r="B2" i="16"/>
  <c r="B2" i="17"/>
  <c r="B2" i="18"/>
  <c r="B2" i="7"/>
  <c r="B2" i="8"/>
  <c r="B2" i="2"/>
  <c r="B2" i="9"/>
  <c r="F5" i="17"/>
  <c r="F4"/>
  <c r="F8" i="2"/>
  <c r="F7"/>
  <c r="F6"/>
  <c r="F5" i="20"/>
  <c r="F4"/>
  <c r="F5" i="21"/>
  <c r="F4"/>
  <c r="F5" i="22"/>
  <c r="F4"/>
  <c r="F5" i="23"/>
  <c r="F4"/>
  <c r="F5" i="24"/>
  <c r="F4"/>
  <c r="F5" i="25"/>
  <c r="F4"/>
  <c r="F5" i="10"/>
  <c r="F4"/>
  <c r="F6" i="11"/>
  <c r="F5"/>
  <c r="F5" i="12"/>
  <c r="F4"/>
  <c r="F5" i="13"/>
  <c r="F4"/>
  <c r="F5" i="14"/>
  <c r="F4"/>
  <c r="F5" i="15"/>
  <c r="F4"/>
  <c r="F5" i="16"/>
  <c r="F4"/>
  <c r="F5" i="18"/>
  <c r="F4"/>
  <c r="F5" i="7"/>
  <c r="F4"/>
  <c r="F5" i="8"/>
  <c r="F4"/>
  <c r="F5" i="9"/>
  <c r="F4"/>
  <c r="B2" i="26"/>
  <c r="B1"/>
  <c r="C10" i="17"/>
  <c r="F10"/>
  <c r="I3" i="3" s="1"/>
  <c r="J3"/>
  <c r="K3"/>
  <c r="L3"/>
  <c r="M3"/>
  <c r="N3"/>
  <c r="O3"/>
  <c r="P3"/>
  <c r="Q3"/>
  <c r="R3"/>
  <c r="C8" i="18"/>
  <c r="F8"/>
  <c r="H3" i="3" s="1"/>
  <c r="T3"/>
  <c r="U3"/>
  <c r="V3"/>
  <c r="S3"/>
  <c r="AB3"/>
  <c r="X3"/>
  <c r="Y3"/>
  <c r="W3"/>
  <c r="AC3"/>
  <c r="Z3"/>
  <c r="I4"/>
  <c r="J4"/>
  <c r="K4"/>
  <c r="L4"/>
  <c r="M4"/>
  <c r="N4"/>
  <c r="O4"/>
  <c r="P4"/>
  <c r="Q4"/>
  <c r="R4"/>
  <c r="H4"/>
  <c r="AE4" s="1"/>
  <c r="T4"/>
  <c r="U4"/>
  <c r="V4"/>
  <c r="S4"/>
  <c r="X4"/>
  <c r="Y4"/>
  <c r="W4"/>
  <c r="Z4"/>
  <c r="I6"/>
  <c r="J6"/>
  <c r="K6"/>
  <c r="L6"/>
  <c r="M6"/>
  <c r="N6"/>
  <c r="O6"/>
  <c r="P6"/>
  <c r="Q6"/>
  <c r="R6"/>
  <c r="T6"/>
  <c r="U6"/>
  <c r="V6"/>
  <c r="S6"/>
  <c r="X6"/>
  <c r="Y6"/>
  <c r="AC6" s="1"/>
  <c r="W6"/>
  <c r="Z6"/>
  <c r="C35" i="17"/>
  <c r="F35" s="1"/>
  <c r="I7" i="3" s="1"/>
  <c r="J7"/>
  <c r="K7"/>
  <c r="L7"/>
  <c r="M7"/>
  <c r="N7"/>
  <c r="O7"/>
  <c r="P7"/>
  <c r="Q7"/>
  <c r="R7"/>
  <c r="T7"/>
  <c r="U7"/>
  <c r="V7"/>
  <c r="S7"/>
  <c r="AB7" s="1"/>
  <c r="X7"/>
  <c r="Y7"/>
  <c r="W7"/>
  <c r="Z7"/>
  <c r="I8"/>
  <c r="J8"/>
  <c r="K8"/>
  <c r="L8"/>
  <c r="M8"/>
  <c r="N8"/>
  <c r="O8"/>
  <c r="P8"/>
  <c r="Q8"/>
  <c r="R8"/>
  <c r="T8"/>
  <c r="U8"/>
  <c r="V8"/>
  <c r="S8"/>
  <c r="X8"/>
  <c r="Y8"/>
  <c r="W8"/>
  <c r="Z8"/>
  <c r="I9"/>
  <c r="K9"/>
  <c r="L9"/>
  <c r="M9"/>
  <c r="N9"/>
  <c r="O9"/>
  <c r="P9"/>
  <c r="Q9"/>
  <c r="R9"/>
  <c r="T9"/>
  <c r="U9"/>
  <c r="V9"/>
  <c r="S9"/>
  <c r="AB9"/>
  <c r="X9"/>
  <c r="Y9"/>
  <c r="W9"/>
  <c r="Z9"/>
  <c r="C8" i="17"/>
  <c r="F8"/>
  <c r="I10" i="3" s="1"/>
  <c r="J10"/>
  <c r="K10"/>
  <c r="L10"/>
  <c r="M10"/>
  <c r="N10"/>
  <c r="O10"/>
  <c r="P10"/>
  <c r="Q10"/>
  <c r="R10"/>
  <c r="H10"/>
  <c r="T10"/>
  <c r="U10"/>
  <c r="V10"/>
  <c r="S10"/>
  <c r="AB10" s="1"/>
  <c r="X10"/>
  <c r="Y10"/>
  <c r="W10"/>
  <c r="Z10"/>
  <c r="J11"/>
  <c r="K11"/>
  <c r="L11"/>
  <c r="M11"/>
  <c r="N11"/>
  <c r="O11"/>
  <c r="P11"/>
  <c r="Q11"/>
  <c r="R11"/>
  <c r="T11"/>
  <c r="U11"/>
  <c r="V11"/>
  <c r="S11"/>
  <c r="X11"/>
  <c r="Y11"/>
  <c r="W11"/>
  <c r="Z11"/>
  <c r="C17" i="17"/>
  <c r="F17" s="1"/>
  <c r="I12" i="3" s="1"/>
  <c r="J12"/>
  <c r="K12"/>
  <c r="L12"/>
  <c r="M12"/>
  <c r="N12"/>
  <c r="O12"/>
  <c r="P12"/>
  <c r="Q12"/>
  <c r="R12"/>
  <c r="T12"/>
  <c r="U12"/>
  <c r="V12"/>
  <c r="S12"/>
  <c r="X12"/>
  <c r="Y12"/>
  <c r="W12"/>
  <c r="Z12"/>
  <c r="D9" i="18"/>
  <c r="D8"/>
  <c r="G9"/>
  <c r="G8"/>
  <c r="F115" i="3"/>
  <c r="F116"/>
  <c r="F122"/>
  <c r="F124"/>
  <c r="F127"/>
  <c r="C20" i="18"/>
  <c r="F20" s="1"/>
  <c r="H269" i="3" s="1"/>
  <c r="I5"/>
  <c r="J5"/>
  <c r="K5"/>
  <c r="L5"/>
  <c r="M5"/>
  <c r="N5"/>
  <c r="O5"/>
  <c r="P5"/>
  <c r="Q5"/>
  <c r="R5"/>
  <c r="H5"/>
  <c r="T5"/>
  <c r="U5"/>
  <c r="V5"/>
  <c r="S5"/>
  <c r="AB5" s="1"/>
  <c r="X5"/>
  <c r="Y5"/>
  <c r="W5"/>
  <c r="Z5"/>
  <c r="C22" i="18"/>
  <c r="F22"/>
  <c r="H6" i="3" s="1"/>
  <c r="C27" i="18"/>
  <c r="F27" s="1"/>
  <c r="H7" i="3" s="1"/>
  <c r="H8"/>
  <c r="AG8" s="1"/>
  <c r="C13" i="18"/>
  <c r="F13"/>
  <c r="H12" i="3" s="1"/>
  <c r="D27" i="17"/>
  <c r="D26"/>
  <c r="D25"/>
  <c r="D24"/>
  <c r="D23"/>
  <c r="D22"/>
  <c r="D21"/>
  <c r="D20"/>
  <c r="D19"/>
  <c r="D18"/>
  <c r="D17"/>
  <c r="D16"/>
  <c r="D14"/>
  <c r="D12"/>
  <c r="D10"/>
  <c r="D9"/>
  <c r="D8"/>
  <c r="D7"/>
  <c r="D6"/>
  <c r="D10" i="18"/>
  <c r="D7"/>
  <c r="D6"/>
  <c r="G48" i="12"/>
  <c r="D48"/>
  <c r="G47"/>
  <c r="D47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4"/>
  <c r="D34"/>
  <c r="G33"/>
  <c r="D33"/>
  <c r="G32"/>
  <c r="D32"/>
  <c r="G30"/>
  <c r="D30"/>
  <c r="G27"/>
  <c r="D27"/>
  <c r="G26"/>
  <c r="D26"/>
  <c r="G24"/>
  <c r="D24"/>
  <c r="G23"/>
  <c r="D23"/>
  <c r="G22"/>
  <c r="D22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7"/>
  <c r="D7"/>
  <c r="G6"/>
  <c r="D6"/>
  <c r="G36" i="13"/>
  <c r="D36"/>
  <c r="G32"/>
  <c r="D32"/>
  <c r="G30"/>
  <c r="D30"/>
  <c r="G22"/>
  <c r="D22"/>
  <c r="G20"/>
  <c r="D20"/>
  <c r="G19"/>
  <c r="D19"/>
  <c r="G18"/>
  <c r="D18"/>
  <c r="G17"/>
  <c r="D17"/>
  <c r="G15"/>
  <c r="D15"/>
  <c r="G14"/>
  <c r="D14"/>
  <c r="G12"/>
  <c r="D12"/>
  <c r="G11"/>
  <c r="D11"/>
  <c r="G10"/>
  <c r="D10"/>
  <c r="G8"/>
  <c r="D8"/>
  <c r="G7"/>
  <c r="D7"/>
  <c r="G6"/>
  <c r="D6"/>
  <c r="G71" i="14"/>
  <c r="D71"/>
  <c r="G70"/>
  <c r="D70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8"/>
  <c r="D58"/>
  <c r="G57"/>
  <c r="D57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5"/>
  <c r="D45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3"/>
  <c r="D23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63" i="15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1"/>
  <c r="D51"/>
  <c r="G50"/>
  <c r="D50"/>
  <c r="G49"/>
  <c r="D49"/>
  <c r="G48"/>
  <c r="D48"/>
  <c r="G46"/>
  <c r="D46"/>
  <c r="G45"/>
  <c r="D45"/>
  <c r="G43"/>
  <c r="D43"/>
  <c r="G42"/>
  <c r="D42"/>
  <c r="G41"/>
  <c r="D41"/>
  <c r="G39"/>
  <c r="D39"/>
  <c r="G37"/>
  <c r="D37"/>
  <c r="G36"/>
  <c r="D36"/>
  <c r="G34"/>
  <c r="D34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114" i="16"/>
  <c r="D114"/>
  <c r="G113"/>
  <c r="D113"/>
  <c r="G112"/>
  <c r="D112"/>
  <c r="G111"/>
  <c r="D111"/>
  <c r="G110"/>
  <c r="D110"/>
  <c r="G107"/>
  <c r="D107"/>
  <c r="G106"/>
  <c r="D106"/>
  <c r="G105"/>
  <c r="D105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89"/>
  <c r="D89"/>
  <c r="G88"/>
  <c r="D88"/>
  <c r="G87"/>
  <c r="D87"/>
  <c r="G85"/>
  <c r="D85"/>
  <c r="G84"/>
  <c r="D84"/>
  <c r="G83"/>
  <c r="D83"/>
  <c r="G82"/>
  <c r="D82"/>
  <c r="G81"/>
  <c r="D81"/>
  <c r="G80"/>
  <c r="D80"/>
  <c r="G78"/>
  <c r="D78"/>
  <c r="G77"/>
  <c r="D77"/>
  <c r="G76"/>
  <c r="D76"/>
  <c r="G75"/>
  <c r="D75"/>
  <c r="G74"/>
  <c r="D74"/>
  <c r="G73"/>
  <c r="D73"/>
  <c r="G72"/>
  <c r="D72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48"/>
  <c r="D48"/>
  <c r="G47"/>
  <c r="D47"/>
  <c r="G46"/>
  <c r="D46"/>
  <c r="G45"/>
  <c r="D45"/>
  <c r="G44"/>
  <c r="D44"/>
  <c r="G43"/>
  <c r="D43"/>
  <c r="G42"/>
  <c r="D42"/>
  <c r="G41"/>
  <c r="D41"/>
  <c r="G40"/>
  <c r="D40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7"/>
  <c r="D27"/>
  <c r="G26"/>
  <c r="D26"/>
  <c r="G25"/>
  <c r="D25"/>
  <c r="G24"/>
  <c r="D24"/>
  <c r="G23"/>
  <c r="D23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D10"/>
  <c r="G9"/>
  <c r="D9"/>
  <c r="G8"/>
  <c r="D8"/>
  <c r="G7"/>
  <c r="D7"/>
  <c r="G6"/>
  <c r="D6"/>
  <c r="G54" i="17"/>
  <c r="D54"/>
  <c r="G53"/>
  <c r="D53"/>
  <c r="G52"/>
  <c r="D52"/>
  <c r="G51"/>
  <c r="D51"/>
  <c r="G50"/>
  <c r="D50"/>
  <c r="G48"/>
  <c r="D48"/>
  <c r="G47"/>
  <c r="D47"/>
  <c r="G46"/>
  <c r="D46"/>
  <c r="G45"/>
  <c r="D45"/>
  <c r="G44"/>
  <c r="D44"/>
  <c r="G43"/>
  <c r="D43"/>
  <c r="G41"/>
  <c r="D41"/>
  <c r="G38"/>
  <c r="D38"/>
  <c r="G37"/>
  <c r="D37"/>
  <c r="G36"/>
  <c r="D36"/>
  <c r="G35"/>
  <c r="D35"/>
  <c r="G33"/>
  <c r="D33"/>
  <c r="G32"/>
  <c r="D32"/>
  <c r="G30"/>
  <c r="D30"/>
  <c r="G29"/>
  <c r="D29"/>
  <c r="G28"/>
  <c r="D28"/>
  <c r="G27"/>
  <c r="G26"/>
  <c r="G25"/>
  <c r="G24"/>
  <c r="G23"/>
  <c r="G22"/>
  <c r="G21"/>
  <c r="G20"/>
  <c r="G19"/>
  <c r="G18"/>
  <c r="G17"/>
  <c r="G16"/>
  <c r="G14"/>
  <c r="G12"/>
  <c r="G10"/>
  <c r="G9"/>
  <c r="G8"/>
  <c r="G7"/>
  <c r="G6"/>
  <c r="G38" i="18"/>
  <c r="D38"/>
  <c r="G37"/>
  <c r="D37"/>
  <c r="G36"/>
  <c r="D36"/>
  <c r="G34"/>
  <c r="D34"/>
  <c r="G32"/>
  <c r="D32"/>
  <c r="G31"/>
  <c r="D31"/>
  <c r="G30"/>
  <c r="D30"/>
  <c r="G29"/>
  <c r="D29"/>
  <c r="G28"/>
  <c r="D28"/>
  <c r="G27"/>
  <c r="D27"/>
  <c r="G26"/>
  <c r="D26"/>
  <c r="G25"/>
  <c r="D25"/>
  <c r="G24"/>
  <c r="D24"/>
  <c r="G22"/>
  <c r="D22"/>
  <c r="G21"/>
  <c r="D21"/>
  <c r="G20"/>
  <c r="D20"/>
  <c r="G19"/>
  <c r="D19"/>
  <c r="G18"/>
  <c r="D18"/>
  <c r="G17"/>
  <c r="D17"/>
  <c r="G16"/>
  <c r="D16"/>
  <c r="G15"/>
  <c r="D15"/>
  <c r="G14"/>
  <c r="D14"/>
  <c r="G13"/>
  <c r="D13"/>
  <c r="G12"/>
  <c r="D12"/>
  <c r="G11"/>
  <c r="D11"/>
  <c r="G10"/>
  <c r="G7"/>
  <c r="G6"/>
  <c r="C208" i="12"/>
  <c r="F208" s="1"/>
  <c r="C207"/>
  <c r="F207" s="1"/>
  <c r="C206"/>
  <c r="F206" s="1"/>
  <c r="C205"/>
  <c r="F205" s="1"/>
  <c r="C204"/>
  <c r="F204" s="1"/>
  <c r="C203"/>
  <c r="F203" s="1"/>
  <c r="C202"/>
  <c r="F202" s="1"/>
  <c r="C201"/>
  <c r="F201" s="1"/>
  <c r="C200"/>
  <c r="F200" s="1"/>
  <c r="C199"/>
  <c r="F199" s="1"/>
  <c r="C198"/>
  <c r="F198" s="1"/>
  <c r="C197"/>
  <c r="F197" s="1"/>
  <c r="C196"/>
  <c r="F196" s="1"/>
  <c r="C195"/>
  <c r="F195" s="1"/>
  <c r="C194"/>
  <c r="F194" s="1"/>
  <c r="C193"/>
  <c r="F193" s="1"/>
  <c r="C192"/>
  <c r="F192" s="1"/>
  <c r="C191"/>
  <c r="F191" s="1"/>
  <c r="C190"/>
  <c r="F190" s="1"/>
  <c r="C189"/>
  <c r="F189" s="1"/>
  <c r="C188"/>
  <c r="F188" s="1"/>
  <c r="C187"/>
  <c r="F187" s="1"/>
  <c r="C186"/>
  <c r="F186" s="1"/>
  <c r="C185"/>
  <c r="F185" s="1"/>
  <c r="C184"/>
  <c r="F184" s="1"/>
  <c r="C183"/>
  <c r="F183" s="1"/>
  <c r="C182"/>
  <c r="F182" s="1"/>
  <c r="C181"/>
  <c r="F181" s="1"/>
  <c r="C180"/>
  <c r="F180" s="1"/>
  <c r="C179"/>
  <c r="F179" s="1"/>
  <c r="C178"/>
  <c r="F178" s="1"/>
  <c r="C177"/>
  <c r="F177" s="1"/>
  <c r="C176"/>
  <c r="F176" s="1"/>
  <c r="C175"/>
  <c r="F175" s="1"/>
  <c r="C174"/>
  <c r="F174" s="1"/>
  <c r="C173"/>
  <c r="F173" s="1"/>
  <c r="C172"/>
  <c r="F172" s="1"/>
  <c r="C171"/>
  <c r="F171" s="1"/>
  <c r="C170"/>
  <c r="F170" s="1"/>
  <c r="C169"/>
  <c r="F169" s="1"/>
  <c r="C168"/>
  <c r="F168" s="1"/>
  <c r="C167"/>
  <c r="F167" s="1"/>
  <c r="C166"/>
  <c r="F166" s="1"/>
  <c r="C165"/>
  <c r="F165" s="1"/>
  <c r="C164"/>
  <c r="F164" s="1"/>
  <c r="C163"/>
  <c r="F163" s="1"/>
  <c r="C162"/>
  <c r="F162" s="1"/>
  <c r="C161"/>
  <c r="F161" s="1"/>
  <c r="C160"/>
  <c r="F160" s="1"/>
  <c r="C159"/>
  <c r="F159" s="1"/>
  <c r="C158"/>
  <c r="F158" s="1"/>
  <c r="C157"/>
  <c r="F157" s="1"/>
  <c r="C156"/>
  <c r="F156" s="1"/>
  <c r="C155"/>
  <c r="F155" s="1"/>
  <c r="C154"/>
  <c r="F154" s="1"/>
  <c r="C153"/>
  <c r="F153" s="1"/>
  <c r="C152"/>
  <c r="F152" s="1"/>
  <c r="C151"/>
  <c r="F151" s="1"/>
  <c r="C150"/>
  <c r="F150" s="1"/>
  <c r="C149"/>
  <c r="F149" s="1"/>
  <c r="C148"/>
  <c r="F148" s="1"/>
  <c r="C147"/>
  <c r="F147" s="1"/>
  <c r="C146"/>
  <c r="F146" s="1"/>
  <c r="C145"/>
  <c r="F145" s="1"/>
  <c r="C144"/>
  <c r="F144" s="1"/>
  <c r="C143"/>
  <c r="F143" s="1"/>
  <c r="C142"/>
  <c r="F142" s="1"/>
  <c r="C141"/>
  <c r="F141" s="1"/>
  <c r="C140"/>
  <c r="F140" s="1"/>
  <c r="C139"/>
  <c r="F139" s="1"/>
  <c r="C138"/>
  <c r="F138" s="1"/>
  <c r="C137"/>
  <c r="F137" s="1"/>
  <c r="C136"/>
  <c r="F136" s="1"/>
  <c r="C135"/>
  <c r="F135" s="1"/>
  <c r="C134"/>
  <c r="F134" s="1"/>
  <c r="C133"/>
  <c r="F133" s="1"/>
  <c r="C132"/>
  <c r="F132" s="1"/>
  <c r="C131"/>
  <c r="F131" s="1"/>
  <c r="C130"/>
  <c r="F130" s="1"/>
  <c r="C129"/>
  <c r="F129" s="1"/>
  <c r="C128"/>
  <c r="F128" s="1"/>
  <c r="C127"/>
  <c r="F127" s="1"/>
  <c r="C126"/>
  <c r="F126" s="1"/>
  <c r="C125"/>
  <c r="F125" s="1"/>
  <c r="C124"/>
  <c r="F124" s="1"/>
  <c r="C123"/>
  <c r="F123" s="1"/>
  <c r="C122"/>
  <c r="F122" s="1"/>
  <c r="C121"/>
  <c r="F121" s="1"/>
  <c r="C120"/>
  <c r="F120" s="1"/>
  <c r="C119"/>
  <c r="F119" s="1"/>
  <c r="C118"/>
  <c r="F118" s="1"/>
  <c r="C117"/>
  <c r="F117" s="1"/>
  <c r="C116"/>
  <c r="F116" s="1"/>
  <c r="C115"/>
  <c r="F115" s="1"/>
  <c r="C114"/>
  <c r="F114" s="1"/>
  <c r="C113"/>
  <c r="F113" s="1"/>
  <c r="C112"/>
  <c r="F112" s="1"/>
  <c r="C111"/>
  <c r="F111" s="1"/>
  <c r="C110"/>
  <c r="F110" s="1"/>
  <c r="C109"/>
  <c r="F109" s="1"/>
  <c r="C108"/>
  <c r="F108" s="1"/>
  <c r="C107"/>
  <c r="F107" s="1"/>
  <c r="C106"/>
  <c r="F106" s="1"/>
  <c r="C105"/>
  <c r="F105" s="1"/>
  <c r="C104"/>
  <c r="F104" s="1"/>
  <c r="C103"/>
  <c r="F103" s="1"/>
  <c r="C102"/>
  <c r="F102" s="1"/>
  <c r="C101"/>
  <c r="F101" s="1"/>
  <c r="C100"/>
  <c r="F100" s="1"/>
  <c r="C99"/>
  <c r="F99" s="1"/>
  <c r="C98"/>
  <c r="F98" s="1"/>
  <c r="C97"/>
  <c r="F97" s="1"/>
  <c r="C96"/>
  <c r="F96" s="1"/>
  <c r="C95"/>
  <c r="F95" s="1"/>
  <c r="C94"/>
  <c r="F94" s="1"/>
  <c r="C93"/>
  <c r="F93" s="1"/>
  <c r="C92"/>
  <c r="F92" s="1"/>
  <c r="C91"/>
  <c r="F91" s="1"/>
  <c r="C90"/>
  <c r="F90" s="1"/>
  <c r="C89"/>
  <c r="F89" s="1"/>
  <c r="C88"/>
  <c r="F88" s="1"/>
  <c r="C87"/>
  <c r="F87" s="1"/>
  <c r="C86"/>
  <c r="F86" s="1"/>
  <c r="C85"/>
  <c r="F85" s="1"/>
  <c r="C84"/>
  <c r="F84" s="1"/>
  <c r="C83"/>
  <c r="F83" s="1"/>
  <c r="C82"/>
  <c r="F82" s="1"/>
  <c r="C81"/>
  <c r="F81" s="1"/>
  <c r="C80"/>
  <c r="F80" s="1"/>
  <c r="C79"/>
  <c r="F79" s="1"/>
  <c r="C78"/>
  <c r="F78" s="1"/>
  <c r="C77"/>
  <c r="F77" s="1"/>
  <c r="C76"/>
  <c r="F76" s="1"/>
  <c r="C75"/>
  <c r="F75" s="1"/>
  <c r="C74"/>
  <c r="F74" s="1"/>
  <c r="C73"/>
  <c r="F73" s="1"/>
  <c r="C72"/>
  <c r="F72" s="1"/>
  <c r="C71"/>
  <c r="F71" s="1"/>
  <c r="C70"/>
  <c r="F70" s="1"/>
  <c r="C69"/>
  <c r="F69" s="1"/>
  <c r="C68"/>
  <c r="F68" s="1"/>
  <c r="C67"/>
  <c r="F67" s="1"/>
  <c r="C66"/>
  <c r="F66" s="1"/>
  <c r="C65"/>
  <c r="F65" s="1"/>
  <c r="C64"/>
  <c r="F64" s="1"/>
  <c r="C63"/>
  <c r="F63" s="1"/>
  <c r="C62"/>
  <c r="F62" s="1"/>
  <c r="C61"/>
  <c r="F61" s="1"/>
  <c r="C60"/>
  <c r="F60" s="1"/>
  <c r="C59"/>
  <c r="F59" s="1"/>
  <c r="C58"/>
  <c r="F58" s="1"/>
  <c r="C57"/>
  <c r="F57" s="1"/>
  <c r="C56"/>
  <c r="F56" s="1"/>
  <c r="C55"/>
  <c r="F55" s="1"/>
  <c r="C54"/>
  <c r="F54" s="1"/>
  <c r="C53"/>
  <c r="F53" s="1"/>
  <c r="C52"/>
  <c r="F52" s="1"/>
  <c r="C51"/>
  <c r="F51" s="1"/>
  <c r="C50"/>
  <c r="F50" s="1"/>
  <c r="C49"/>
  <c r="F49" s="1"/>
  <c r="G15" i="17"/>
  <c r="D15"/>
  <c r="C42"/>
  <c r="F42" s="1"/>
  <c r="I321" i="3" s="1"/>
  <c r="C11" i="17"/>
  <c r="F11"/>
  <c r="I323" i="3" s="1"/>
  <c r="AE323"/>
  <c r="C31" i="17"/>
  <c r="F31" s="1"/>
  <c r="I324" i="3" s="1"/>
  <c r="C25" i="12"/>
  <c r="F25"/>
  <c r="N324" i="3" s="1"/>
  <c r="C34" i="17"/>
  <c r="F34" s="1"/>
  <c r="I325" i="3" s="1"/>
  <c r="C39" i="17"/>
  <c r="F39"/>
  <c r="I326" i="3" s="1"/>
  <c r="C49" i="17"/>
  <c r="F49" s="1"/>
  <c r="I328" i="3" s="1"/>
  <c r="C28" i="16"/>
  <c r="F28"/>
  <c r="J329" i="3" s="1"/>
  <c r="C23" i="15"/>
  <c r="F23" s="1"/>
  <c r="K329" i="3" s="1"/>
  <c r="C15" i="17"/>
  <c r="F15" s="1"/>
  <c r="I329" i="3" s="1"/>
  <c r="C22" i="14"/>
  <c r="F22"/>
  <c r="L329" i="3" s="1"/>
  <c r="C35" i="12"/>
  <c r="F35" s="1"/>
  <c r="N330" i="3" s="1"/>
  <c r="C79" i="16"/>
  <c r="F79"/>
  <c r="J331" i="3" s="1"/>
  <c r="C35" i="15"/>
  <c r="F35" s="1"/>
  <c r="K331" i="3" s="1"/>
  <c r="C86" i="16"/>
  <c r="F86" s="1"/>
  <c r="J332" i="3" s="1"/>
  <c r="C39" i="16"/>
  <c r="F39"/>
  <c r="J333" i="3" s="1"/>
  <c r="AG333"/>
  <c r="C90" i="16"/>
  <c r="F90" s="1"/>
  <c r="J334" i="3" s="1"/>
  <c r="C109" i="16"/>
  <c r="F109" s="1"/>
  <c r="J336" i="3" s="1"/>
  <c r="AA336"/>
  <c r="C108" i="16"/>
  <c r="F108" s="1"/>
  <c r="J337" i="3" s="1"/>
  <c r="C46" i="14"/>
  <c r="F46"/>
  <c r="L338" i="3" s="1"/>
  <c r="C71" i="16"/>
  <c r="F71" s="1"/>
  <c r="J338" i="3" s="1"/>
  <c r="C28" i="12"/>
  <c r="F28"/>
  <c r="N338" i="3" s="1"/>
  <c r="C104" i="16"/>
  <c r="F104"/>
  <c r="J339" i="3" s="1"/>
  <c r="C33" i="15"/>
  <c r="F33" s="1"/>
  <c r="K341" i="3" s="1"/>
  <c r="C38" i="15"/>
  <c r="F38" s="1"/>
  <c r="K343" i="3" s="1"/>
  <c r="C44" i="15"/>
  <c r="F44"/>
  <c r="K344" i="3" s="1"/>
  <c r="AE344" s="1"/>
  <c r="C64" i="15"/>
  <c r="F64"/>
  <c r="K346" i="3" s="1"/>
  <c r="C65" i="15"/>
  <c r="F65" s="1"/>
  <c r="K347" i="3" s="1"/>
  <c r="C40" i="15"/>
  <c r="F40" s="1"/>
  <c r="K348" i="3" s="1"/>
  <c r="F348" s="1"/>
  <c r="C47" i="15"/>
  <c r="F47"/>
  <c r="K349" i="3" s="1"/>
  <c r="C44" i="14"/>
  <c r="F44" s="1"/>
  <c r="L351" i="3" s="1"/>
  <c r="C56" i="14"/>
  <c r="F56" s="1"/>
  <c r="L352" i="3"/>
  <c r="C59" i="14"/>
  <c r="F59" s="1"/>
  <c r="L353" i="3" s="1"/>
  <c r="F353" s="1"/>
  <c r="C69" i="14"/>
  <c r="F69"/>
  <c r="L354" i="3" s="1"/>
  <c r="F333"/>
  <c r="I313"/>
  <c r="J313"/>
  <c r="K313"/>
  <c r="N313"/>
  <c r="O313"/>
  <c r="P313"/>
  <c r="Q313"/>
  <c r="AA313" s="1"/>
  <c r="R313"/>
  <c r="H313"/>
  <c r="T313"/>
  <c r="U313"/>
  <c r="V313"/>
  <c r="S313"/>
  <c r="X313"/>
  <c r="Y313"/>
  <c r="W313"/>
  <c r="Z313"/>
  <c r="I314"/>
  <c r="J314"/>
  <c r="K314"/>
  <c r="L314"/>
  <c r="M314"/>
  <c r="N314"/>
  <c r="O314"/>
  <c r="P314"/>
  <c r="Q314"/>
  <c r="R314"/>
  <c r="H314"/>
  <c r="T314"/>
  <c r="U314"/>
  <c r="AB314" s="1"/>
  <c r="V314"/>
  <c r="S314"/>
  <c r="X314"/>
  <c r="Y314"/>
  <c r="W314"/>
  <c r="Z314"/>
  <c r="I315"/>
  <c r="J315"/>
  <c r="K315"/>
  <c r="L315"/>
  <c r="M315"/>
  <c r="N315"/>
  <c r="O315"/>
  <c r="P315"/>
  <c r="Q315"/>
  <c r="R315"/>
  <c r="H315"/>
  <c r="T315"/>
  <c r="U315"/>
  <c r="V315"/>
  <c r="S315"/>
  <c r="X315"/>
  <c r="Y315"/>
  <c r="AC315" s="1"/>
  <c r="W315"/>
  <c r="Z315"/>
  <c r="C23" i="18"/>
  <c r="F23" s="1"/>
  <c r="H320" i="3" s="1"/>
  <c r="C33" i="18"/>
  <c r="F33" s="1"/>
  <c r="H321" i="3" s="1"/>
  <c r="C52" i="15"/>
  <c r="F52"/>
  <c r="K321" i="3" s="1"/>
  <c r="C35" i="18"/>
  <c r="F35" s="1"/>
  <c r="H322" i="3"/>
  <c r="C103" i="16"/>
  <c r="F103"/>
  <c r="J322" i="3" s="1"/>
  <c r="C8" i="23"/>
  <c r="F8" s="1"/>
  <c r="D8"/>
  <c r="C7"/>
  <c r="F7"/>
  <c r="D7"/>
  <c r="C6"/>
  <c r="F6" s="1"/>
  <c r="D6"/>
  <c r="D11" i="17"/>
  <c r="G9" i="2"/>
  <c r="C9"/>
  <c r="F9"/>
  <c r="D9"/>
  <c r="C12"/>
  <c r="F12" s="1"/>
  <c r="C11"/>
  <c r="F11" s="1"/>
  <c r="C10"/>
  <c r="F10" s="1"/>
  <c r="G204" i="20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C11"/>
  <c r="F11"/>
  <c r="D11"/>
  <c r="G10"/>
  <c r="C10"/>
  <c r="F10"/>
  <c r="D10"/>
  <c r="G9"/>
  <c r="C9"/>
  <c r="F9"/>
  <c r="D9"/>
  <c r="G8"/>
  <c r="C8"/>
  <c r="F8"/>
  <c r="D8"/>
  <c r="G7"/>
  <c r="C7"/>
  <c r="F7"/>
  <c r="D7"/>
  <c r="G6"/>
  <c r="C6"/>
  <c r="F6"/>
  <c r="D6"/>
  <c r="G5"/>
  <c r="G4"/>
  <c r="G204" i="21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C11"/>
  <c r="F11"/>
  <c r="D11"/>
  <c r="G10"/>
  <c r="C10"/>
  <c r="F10"/>
  <c r="D10"/>
  <c r="G9"/>
  <c r="C9"/>
  <c r="F9"/>
  <c r="D9"/>
  <c r="G8"/>
  <c r="C8"/>
  <c r="F8"/>
  <c r="D8"/>
  <c r="G7"/>
  <c r="C7"/>
  <c r="F7"/>
  <c r="D7"/>
  <c r="G6"/>
  <c r="C6"/>
  <c r="F6"/>
  <c r="D6"/>
  <c r="G5"/>
  <c r="G4"/>
  <c r="G204" i="22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193" i="2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C11"/>
  <c r="F11"/>
  <c r="D11"/>
  <c r="G10"/>
  <c r="C10"/>
  <c r="F10"/>
  <c r="D10"/>
  <c r="G9"/>
  <c r="C9"/>
  <c r="F9"/>
  <c r="D9"/>
  <c r="G8"/>
  <c r="G7"/>
  <c r="G6"/>
  <c r="G5"/>
  <c r="G4"/>
  <c r="G204" i="24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25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10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5" i="11"/>
  <c r="C205"/>
  <c r="F205" s="1"/>
  <c r="D205"/>
  <c r="G204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G5"/>
  <c r="G208" i="12"/>
  <c r="D208"/>
  <c r="G207"/>
  <c r="D207"/>
  <c r="G206"/>
  <c r="D206"/>
  <c r="G205"/>
  <c r="D205"/>
  <c r="G204"/>
  <c r="D204"/>
  <c r="G203"/>
  <c r="D203"/>
  <c r="G202"/>
  <c r="D202"/>
  <c r="G201"/>
  <c r="D201"/>
  <c r="G200"/>
  <c r="D200"/>
  <c r="G199"/>
  <c r="D199"/>
  <c r="G198"/>
  <c r="D198"/>
  <c r="G197"/>
  <c r="D197"/>
  <c r="G196"/>
  <c r="D196"/>
  <c r="G195"/>
  <c r="D195"/>
  <c r="G194"/>
  <c r="D194"/>
  <c r="G193"/>
  <c r="D193"/>
  <c r="G192"/>
  <c r="D192"/>
  <c r="G191"/>
  <c r="D191"/>
  <c r="G190"/>
  <c r="D190"/>
  <c r="G189"/>
  <c r="D189"/>
  <c r="G188"/>
  <c r="D188"/>
  <c r="G187"/>
  <c r="D187"/>
  <c r="G186"/>
  <c r="D186"/>
  <c r="G185"/>
  <c r="D185"/>
  <c r="G184"/>
  <c r="D184"/>
  <c r="G183"/>
  <c r="D183"/>
  <c r="G182"/>
  <c r="D182"/>
  <c r="G181"/>
  <c r="D181"/>
  <c r="G180"/>
  <c r="D180"/>
  <c r="G179"/>
  <c r="D179"/>
  <c r="G178"/>
  <c r="D178"/>
  <c r="G177"/>
  <c r="D177"/>
  <c r="G176"/>
  <c r="D176"/>
  <c r="G175"/>
  <c r="D175"/>
  <c r="G174"/>
  <c r="D174"/>
  <c r="G173"/>
  <c r="D173"/>
  <c r="G172"/>
  <c r="D172"/>
  <c r="G171"/>
  <c r="D171"/>
  <c r="G170"/>
  <c r="D170"/>
  <c r="G169"/>
  <c r="D169"/>
  <c r="G168"/>
  <c r="D168"/>
  <c r="G167"/>
  <c r="D167"/>
  <c r="G166"/>
  <c r="D166"/>
  <c r="G165"/>
  <c r="D165"/>
  <c r="G164"/>
  <c r="D164"/>
  <c r="G163"/>
  <c r="D163"/>
  <c r="G162"/>
  <c r="D162"/>
  <c r="G161"/>
  <c r="D161"/>
  <c r="G160"/>
  <c r="D160"/>
  <c r="G159"/>
  <c r="D159"/>
  <c r="G158"/>
  <c r="D158"/>
  <c r="G157"/>
  <c r="D157"/>
  <c r="G156"/>
  <c r="D156"/>
  <c r="G155"/>
  <c r="D155"/>
  <c r="G154"/>
  <c r="D154"/>
  <c r="G153"/>
  <c r="D153"/>
  <c r="G152"/>
  <c r="D152"/>
  <c r="G151"/>
  <c r="D151"/>
  <c r="G150"/>
  <c r="D150"/>
  <c r="G149"/>
  <c r="D149"/>
  <c r="G148"/>
  <c r="D148"/>
  <c r="G147"/>
  <c r="D147"/>
  <c r="G146"/>
  <c r="D146"/>
  <c r="G145"/>
  <c r="D145"/>
  <c r="G144"/>
  <c r="D144"/>
  <c r="G143"/>
  <c r="D143"/>
  <c r="G142"/>
  <c r="D142"/>
  <c r="G141"/>
  <c r="D141"/>
  <c r="G140"/>
  <c r="D140"/>
  <c r="G139"/>
  <c r="D139"/>
  <c r="G138"/>
  <c r="D138"/>
  <c r="G137"/>
  <c r="D137"/>
  <c r="G136"/>
  <c r="D136"/>
  <c r="G135"/>
  <c r="D135"/>
  <c r="G134"/>
  <c r="D134"/>
  <c r="G133"/>
  <c r="D133"/>
  <c r="G132"/>
  <c r="D132"/>
  <c r="G131"/>
  <c r="D131"/>
  <c r="G130"/>
  <c r="D130"/>
  <c r="G129"/>
  <c r="D129"/>
  <c r="G128"/>
  <c r="D128"/>
  <c r="G127"/>
  <c r="D127"/>
  <c r="G126"/>
  <c r="D126"/>
  <c r="G125"/>
  <c r="D125"/>
  <c r="G124"/>
  <c r="D124"/>
  <c r="G123"/>
  <c r="D123"/>
  <c r="G122"/>
  <c r="D122"/>
  <c r="G121"/>
  <c r="D121"/>
  <c r="G120"/>
  <c r="D120"/>
  <c r="G119"/>
  <c r="D119"/>
  <c r="G118"/>
  <c r="D118"/>
  <c r="G117"/>
  <c r="D117"/>
  <c r="G116"/>
  <c r="D116"/>
  <c r="G115"/>
  <c r="D115"/>
  <c r="G114"/>
  <c r="D114"/>
  <c r="G113"/>
  <c r="D113"/>
  <c r="G112"/>
  <c r="D112"/>
  <c r="G111"/>
  <c r="D111"/>
  <c r="G110"/>
  <c r="D110"/>
  <c r="G109"/>
  <c r="D109"/>
  <c r="G108"/>
  <c r="D108"/>
  <c r="G107"/>
  <c r="D107"/>
  <c r="G106"/>
  <c r="D106"/>
  <c r="G105"/>
  <c r="D105"/>
  <c r="G104"/>
  <c r="D104"/>
  <c r="G103"/>
  <c r="D103"/>
  <c r="G102"/>
  <c r="D102"/>
  <c r="G101"/>
  <c r="D101"/>
  <c r="G100"/>
  <c r="D100"/>
  <c r="G99"/>
  <c r="D99"/>
  <c r="G98"/>
  <c r="D98"/>
  <c r="G97"/>
  <c r="D97"/>
  <c r="G96"/>
  <c r="D96"/>
  <c r="G95"/>
  <c r="D95"/>
  <c r="G94"/>
  <c r="D94"/>
  <c r="G93"/>
  <c r="D93"/>
  <c r="G92"/>
  <c r="D92"/>
  <c r="G91"/>
  <c r="D91"/>
  <c r="G90"/>
  <c r="D90"/>
  <c r="G89"/>
  <c r="D89"/>
  <c r="G88"/>
  <c r="D88"/>
  <c r="G87"/>
  <c r="D87"/>
  <c r="G86"/>
  <c r="D86"/>
  <c r="G85"/>
  <c r="D85"/>
  <c r="G84"/>
  <c r="D84"/>
  <c r="G83"/>
  <c r="D83"/>
  <c r="G82"/>
  <c r="D82"/>
  <c r="G81"/>
  <c r="D81"/>
  <c r="G80"/>
  <c r="D80"/>
  <c r="G79"/>
  <c r="D79"/>
  <c r="G78"/>
  <c r="D78"/>
  <c r="G77"/>
  <c r="D77"/>
  <c r="G76"/>
  <c r="D76"/>
  <c r="G75"/>
  <c r="D75"/>
  <c r="G74"/>
  <c r="D74"/>
  <c r="G73"/>
  <c r="D73"/>
  <c r="G72"/>
  <c r="D72"/>
  <c r="G71"/>
  <c r="D71"/>
  <c r="G70"/>
  <c r="D70"/>
  <c r="G69"/>
  <c r="D69"/>
  <c r="G68"/>
  <c r="D68"/>
  <c r="G67"/>
  <c r="D67"/>
  <c r="G66"/>
  <c r="D66"/>
  <c r="G65"/>
  <c r="D65"/>
  <c r="G64"/>
  <c r="D64"/>
  <c r="G63"/>
  <c r="D63"/>
  <c r="G62"/>
  <c r="D62"/>
  <c r="G61"/>
  <c r="D61"/>
  <c r="G60"/>
  <c r="D60"/>
  <c r="G59"/>
  <c r="D59"/>
  <c r="G58"/>
  <c r="D58"/>
  <c r="G57"/>
  <c r="D57"/>
  <c r="G56"/>
  <c r="D56"/>
  <c r="G55"/>
  <c r="D55"/>
  <c r="G54"/>
  <c r="D54"/>
  <c r="G53"/>
  <c r="D53"/>
  <c r="G52"/>
  <c r="D52"/>
  <c r="G51"/>
  <c r="D51"/>
  <c r="G50"/>
  <c r="D50"/>
  <c r="G49"/>
  <c r="D49"/>
  <c r="G35"/>
  <c r="D35"/>
  <c r="G28"/>
  <c r="D28"/>
  <c r="G25"/>
  <c r="D25"/>
  <c r="G5"/>
  <c r="G4"/>
  <c r="G203" i="1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D44"/>
  <c r="G43"/>
  <c r="D43"/>
  <c r="G42"/>
  <c r="D42"/>
  <c r="G41"/>
  <c r="D41"/>
  <c r="G40"/>
  <c r="D40"/>
  <c r="G39"/>
  <c r="D39"/>
  <c r="G38"/>
  <c r="D38"/>
  <c r="G37"/>
  <c r="D37"/>
  <c r="G35"/>
  <c r="D35"/>
  <c r="G34"/>
  <c r="D34"/>
  <c r="G33"/>
  <c r="D33"/>
  <c r="G31"/>
  <c r="D31"/>
  <c r="G29"/>
  <c r="D29"/>
  <c r="G28"/>
  <c r="D28"/>
  <c r="G27"/>
  <c r="D27"/>
  <c r="G26"/>
  <c r="D26"/>
  <c r="G25"/>
  <c r="D25"/>
  <c r="G24"/>
  <c r="D24"/>
  <c r="G23"/>
  <c r="D23"/>
  <c r="G21"/>
  <c r="D21"/>
  <c r="G16"/>
  <c r="D16"/>
  <c r="G13"/>
  <c r="D13"/>
  <c r="G9"/>
  <c r="D9"/>
  <c r="G5"/>
  <c r="G4"/>
  <c r="G203" i="14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69"/>
  <c r="D69"/>
  <c r="G59"/>
  <c r="D59"/>
  <c r="G56"/>
  <c r="D56"/>
  <c r="G46"/>
  <c r="D46"/>
  <c r="G44"/>
  <c r="D44"/>
  <c r="G22"/>
  <c r="D22"/>
  <c r="G5"/>
  <c r="G4"/>
  <c r="G198" i="15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D65"/>
  <c r="G64"/>
  <c r="D64"/>
  <c r="G52"/>
  <c r="D52"/>
  <c r="G47"/>
  <c r="D47"/>
  <c r="G44"/>
  <c r="D44"/>
  <c r="G40"/>
  <c r="D40"/>
  <c r="G38"/>
  <c r="D38"/>
  <c r="G35"/>
  <c r="D35"/>
  <c r="G33"/>
  <c r="D33"/>
  <c r="G23"/>
  <c r="D23"/>
  <c r="G5"/>
  <c r="G4"/>
  <c r="G204" i="16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09"/>
  <c r="D109"/>
  <c r="G108"/>
  <c r="D108"/>
  <c r="G104"/>
  <c r="D104"/>
  <c r="G103"/>
  <c r="D103"/>
  <c r="G90"/>
  <c r="D90"/>
  <c r="G86"/>
  <c r="D86"/>
  <c r="G79"/>
  <c r="D79"/>
  <c r="G71"/>
  <c r="D71"/>
  <c r="G39"/>
  <c r="D39"/>
  <c r="G28"/>
  <c r="D28"/>
  <c r="G5"/>
  <c r="G4"/>
  <c r="G204" i="17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49"/>
  <c r="D49"/>
  <c r="G42"/>
  <c r="D42"/>
  <c r="G40"/>
  <c r="D40"/>
  <c r="G39"/>
  <c r="D39"/>
  <c r="G34"/>
  <c r="D34"/>
  <c r="G31"/>
  <c r="D31"/>
  <c r="G11"/>
  <c r="G5"/>
  <c r="G4"/>
  <c r="G198" i="1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5"/>
  <c r="D35"/>
  <c r="G33"/>
  <c r="D33"/>
  <c r="G23"/>
  <c r="D23"/>
  <c r="G5"/>
  <c r="G4"/>
  <c r="G204" i="7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G204" i="8"/>
  <c r="C204"/>
  <c r="F204"/>
  <c r="D204"/>
  <c r="G203"/>
  <c r="C203"/>
  <c r="F203"/>
  <c r="D203"/>
  <c r="G202"/>
  <c r="C202"/>
  <c r="F202"/>
  <c r="D202"/>
  <c r="G201"/>
  <c r="C201"/>
  <c r="F201"/>
  <c r="D201"/>
  <c r="G200"/>
  <c r="C200"/>
  <c r="F200"/>
  <c r="D200"/>
  <c r="G199"/>
  <c r="C199"/>
  <c r="F199"/>
  <c r="D199"/>
  <c r="G198"/>
  <c r="C198"/>
  <c r="F198"/>
  <c r="D198"/>
  <c r="G197"/>
  <c r="C197"/>
  <c r="F197"/>
  <c r="D197"/>
  <c r="G196"/>
  <c r="C196"/>
  <c r="F196"/>
  <c r="D196"/>
  <c r="G195"/>
  <c r="C195"/>
  <c r="F195"/>
  <c r="D195"/>
  <c r="G194"/>
  <c r="C194"/>
  <c r="F194"/>
  <c r="D194"/>
  <c r="G193"/>
  <c r="C193"/>
  <c r="F193"/>
  <c r="D193"/>
  <c r="G192"/>
  <c r="C192"/>
  <c r="F192"/>
  <c r="D192"/>
  <c r="G191"/>
  <c r="C191"/>
  <c r="F191"/>
  <c r="D191"/>
  <c r="G190"/>
  <c r="C190"/>
  <c r="F190"/>
  <c r="D190"/>
  <c r="G189"/>
  <c r="C189"/>
  <c r="F189"/>
  <c r="D189"/>
  <c r="G188"/>
  <c r="C188"/>
  <c r="F188"/>
  <c r="D188"/>
  <c r="G187"/>
  <c r="C187"/>
  <c r="F187"/>
  <c r="D187"/>
  <c r="G186"/>
  <c r="C186"/>
  <c r="F186"/>
  <c r="D186"/>
  <c r="G185"/>
  <c r="C185"/>
  <c r="F185"/>
  <c r="D185"/>
  <c r="G184"/>
  <c r="C184"/>
  <c r="F184"/>
  <c r="D184"/>
  <c r="G183"/>
  <c r="C183"/>
  <c r="F183"/>
  <c r="D183"/>
  <c r="G182"/>
  <c r="C182"/>
  <c r="F182"/>
  <c r="D182"/>
  <c r="G181"/>
  <c r="C181"/>
  <c r="F181"/>
  <c r="D181"/>
  <c r="G180"/>
  <c r="C180"/>
  <c r="F180"/>
  <c r="D180"/>
  <c r="G179"/>
  <c r="C179"/>
  <c r="F179"/>
  <c r="D179"/>
  <c r="G178"/>
  <c r="C178"/>
  <c r="F178"/>
  <c r="D178"/>
  <c r="G177"/>
  <c r="C177"/>
  <c r="F177"/>
  <c r="D177"/>
  <c r="G176"/>
  <c r="C176"/>
  <c r="F176"/>
  <c r="D176"/>
  <c r="G175"/>
  <c r="C175"/>
  <c r="F175"/>
  <c r="D175"/>
  <c r="G174"/>
  <c r="C174"/>
  <c r="F174"/>
  <c r="D174"/>
  <c r="G173"/>
  <c r="C173"/>
  <c r="F173"/>
  <c r="D173"/>
  <c r="G172"/>
  <c r="C172"/>
  <c r="F172"/>
  <c r="D172"/>
  <c r="G171"/>
  <c r="C171"/>
  <c r="F171"/>
  <c r="D171"/>
  <c r="G170"/>
  <c r="C170"/>
  <c r="F170"/>
  <c r="D170"/>
  <c r="G169"/>
  <c r="C169"/>
  <c r="F169"/>
  <c r="D169"/>
  <c r="G168"/>
  <c r="C168"/>
  <c r="F168"/>
  <c r="D168"/>
  <c r="G167"/>
  <c r="C167"/>
  <c r="F167"/>
  <c r="D167"/>
  <c r="G166"/>
  <c r="C166"/>
  <c r="F166"/>
  <c r="D166"/>
  <c r="G165"/>
  <c r="C165"/>
  <c r="F165"/>
  <c r="D165"/>
  <c r="G164"/>
  <c r="C164"/>
  <c r="F164"/>
  <c r="D164"/>
  <c r="G163"/>
  <c r="C163"/>
  <c r="F163"/>
  <c r="D163"/>
  <c r="G162"/>
  <c r="C162"/>
  <c r="F162"/>
  <c r="D162"/>
  <c r="G161"/>
  <c r="C161"/>
  <c r="F161"/>
  <c r="D161"/>
  <c r="G160"/>
  <c r="C160"/>
  <c r="F160"/>
  <c r="D160"/>
  <c r="G159"/>
  <c r="C159"/>
  <c r="F159"/>
  <c r="D159"/>
  <c r="G158"/>
  <c r="C158"/>
  <c r="F158"/>
  <c r="D158"/>
  <c r="G157"/>
  <c r="C157"/>
  <c r="F157"/>
  <c r="D157"/>
  <c r="G156"/>
  <c r="C156"/>
  <c r="F156"/>
  <c r="D156"/>
  <c r="G155"/>
  <c r="C155"/>
  <c r="F155"/>
  <c r="D155"/>
  <c r="G154"/>
  <c r="C154"/>
  <c r="F154"/>
  <c r="D154"/>
  <c r="G153"/>
  <c r="C153"/>
  <c r="F153"/>
  <c r="D153"/>
  <c r="G152"/>
  <c r="C152"/>
  <c r="F152"/>
  <c r="D152"/>
  <c r="G151"/>
  <c r="C151"/>
  <c r="F151"/>
  <c r="D151"/>
  <c r="G150"/>
  <c r="C150"/>
  <c r="F150"/>
  <c r="D150"/>
  <c r="G149"/>
  <c r="C149"/>
  <c r="F149"/>
  <c r="D149"/>
  <c r="G148"/>
  <c r="C148"/>
  <c r="F148"/>
  <c r="D148"/>
  <c r="G147"/>
  <c r="C147"/>
  <c r="F147"/>
  <c r="D147"/>
  <c r="G146"/>
  <c r="C146"/>
  <c r="F146"/>
  <c r="D146"/>
  <c r="G145"/>
  <c r="C145"/>
  <c r="F145"/>
  <c r="D145"/>
  <c r="G144"/>
  <c r="C144"/>
  <c r="F144"/>
  <c r="D144"/>
  <c r="G143"/>
  <c r="C143"/>
  <c r="F143"/>
  <c r="D143"/>
  <c r="G142"/>
  <c r="C142"/>
  <c r="F142"/>
  <c r="D142"/>
  <c r="G141"/>
  <c r="C141"/>
  <c r="F141"/>
  <c r="D141"/>
  <c r="G140"/>
  <c r="C140"/>
  <c r="F140"/>
  <c r="D140"/>
  <c r="G139"/>
  <c r="C139"/>
  <c r="F139"/>
  <c r="D139"/>
  <c r="G138"/>
  <c r="C138"/>
  <c r="F138"/>
  <c r="D138"/>
  <c r="G137"/>
  <c r="C137"/>
  <c r="F137"/>
  <c r="D137"/>
  <c r="G136"/>
  <c r="C136"/>
  <c r="F136"/>
  <c r="D136"/>
  <c r="G135"/>
  <c r="C135"/>
  <c r="F135"/>
  <c r="D135"/>
  <c r="G134"/>
  <c r="C134"/>
  <c r="F134"/>
  <c r="D134"/>
  <c r="G133"/>
  <c r="C133"/>
  <c r="F133"/>
  <c r="D133"/>
  <c r="G132"/>
  <c r="C132"/>
  <c r="F132"/>
  <c r="D132"/>
  <c r="G131"/>
  <c r="C131"/>
  <c r="F131"/>
  <c r="D131"/>
  <c r="G130"/>
  <c r="C130"/>
  <c r="F130"/>
  <c r="D130"/>
  <c r="G129"/>
  <c r="C129"/>
  <c r="F129"/>
  <c r="D129"/>
  <c r="G128"/>
  <c r="C128"/>
  <c r="F128"/>
  <c r="D128"/>
  <c r="G127"/>
  <c r="C127"/>
  <c r="F127"/>
  <c r="D127"/>
  <c r="G126"/>
  <c r="C126"/>
  <c r="F126"/>
  <c r="D126"/>
  <c r="G125"/>
  <c r="C125"/>
  <c r="F125"/>
  <c r="D125"/>
  <c r="G124"/>
  <c r="C124"/>
  <c r="F124"/>
  <c r="D124"/>
  <c r="G123"/>
  <c r="C123"/>
  <c r="F123"/>
  <c r="D123"/>
  <c r="G122"/>
  <c r="C122"/>
  <c r="F122"/>
  <c r="D122"/>
  <c r="G121"/>
  <c r="C121"/>
  <c r="F121"/>
  <c r="D121"/>
  <c r="G120"/>
  <c r="C120"/>
  <c r="F120"/>
  <c r="D120"/>
  <c r="G119"/>
  <c r="C119"/>
  <c r="F119"/>
  <c r="D119"/>
  <c r="G118"/>
  <c r="C118"/>
  <c r="F118"/>
  <c r="D118"/>
  <c r="G117"/>
  <c r="C117"/>
  <c r="F117"/>
  <c r="D117"/>
  <c r="G116"/>
  <c r="C116"/>
  <c r="F116"/>
  <c r="D116"/>
  <c r="G115"/>
  <c r="C115"/>
  <c r="F115"/>
  <c r="D115"/>
  <c r="G114"/>
  <c r="C114"/>
  <c r="F114"/>
  <c r="D114"/>
  <c r="G113"/>
  <c r="C113"/>
  <c r="F113"/>
  <c r="D113"/>
  <c r="G112"/>
  <c r="C112"/>
  <c r="F112"/>
  <c r="D112"/>
  <c r="G111"/>
  <c r="C111"/>
  <c r="F111"/>
  <c r="D111"/>
  <c r="G110"/>
  <c r="C110"/>
  <c r="F110"/>
  <c r="D110"/>
  <c r="G109"/>
  <c r="C109"/>
  <c r="F109"/>
  <c r="D109"/>
  <c r="G108"/>
  <c r="C108"/>
  <c r="F108"/>
  <c r="D108"/>
  <c r="G107"/>
  <c r="C107"/>
  <c r="F107"/>
  <c r="D107"/>
  <c r="G106"/>
  <c r="C106"/>
  <c r="F106"/>
  <c r="D106"/>
  <c r="G105"/>
  <c r="C105"/>
  <c r="F105"/>
  <c r="D105"/>
  <c r="G104"/>
  <c r="C104"/>
  <c r="F104"/>
  <c r="D104"/>
  <c r="G103"/>
  <c r="C103"/>
  <c r="F103"/>
  <c r="D103"/>
  <c r="G102"/>
  <c r="C102"/>
  <c r="F102"/>
  <c r="D102"/>
  <c r="G101"/>
  <c r="C101"/>
  <c r="F101"/>
  <c r="D101"/>
  <c r="G100"/>
  <c r="C100"/>
  <c r="F100"/>
  <c r="D100"/>
  <c r="G99"/>
  <c r="C99"/>
  <c r="F99"/>
  <c r="D99"/>
  <c r="G98"/>
  <c r="C98"/>
  <c r="F98"/>
  <c r="D98"/>
  <c r="G97"/>
  <c r="C97"/>
  <c r="F97"/>
  <c r="D97"/>
  <c r="G96"/>
  <c r="C96"/>
  <c r="F96"/>
  <c r="D96"/>
  <c r="G95"/>
  <c r="C95"/>
  <c r="F95"/>
  <c r="D95"/>
  <c r="G94"/>
  <c r="C94"/>
  <c r="F94"/>
  <c r="D94"/>
  <c r="G93"/>
  <c r="C93"/>
  <c r="F93"/>
  <c r="D93"/>
  <c r="G92"/>
  <c r="C92"/>
  <c r="F92"/>
  <c r="D92"/>
  <c r="G91"/>
  <c r="C91"/>
  <c r="F91"/>
  <c r="D91"/>
  <c r="G90"/>
  <c r="C90"/>
  <c r="F90"/>
  <c r="D90"/>
  <c r="G89"/>
  <c r="C89"/>
  <c r="F89"/>
  <c r="D89"/>
  <c r="G88"/>
  <c r="C88"/>
  <c r="F88"/>
  <c r="D88"/>
  <c r="G87"/>
  <c r="C87"/>
  <c r="F87"/>
  <c r="D87"/>
  <c r="G86"/>
  <c r="C86"/>
  <c r="F86"/>
  <c r="D86"/>
  <c r="G85"/>
  <c r="C85"/>
  <c r="F85"/>
  <c r="D85"/>
  <c r="G84"/>
  <c r="C84"/>
  <c r="F84"/>
  <c r="D84"/>
  <c r="G83"/>
  <c r="C83"/>
  <c r="F83"/>
  <c r="D83"/>
  <c r="G82"/>
  <c r="C82"/>
  <c r="F82"/>
  <c r="D82"/>
  <c r="G81"/>
  <c r="C81"/>
  <c r="F81"/>
  <c r="D81"/>
  <c r="G80"/>
  <c r="C80"/>
  <c r="F80"/>
  <c r="D80"/>
  <c r="G79"/>
  <c r="C79"/>
  <c r="F79"/>
  <c r="D79"/>
  <c r="G78"/>
  <c r="C78"/>
  <c r="F78"/>
  <c r="D78"/>
  <c r="G77"/>
  <c r="C77"/>
  <c r="F77"/>
  <c r="D77"/>
  <c r="G76"/>
  <c r="C76"/>
  <c r="F76"/>
  <c r="D76"/>
  <c r="G75"/>
  <c r="C75"/>
  <c r="F75"/>
  <c r="D75"/>
  <c r="G74"/>
  <c r="C74"/>
  <c r="F74"/>
  <c r="D74"/>
  <c r="G73"/>
  <c r="C73"/>
  <c r="F73"/>
  <c r="D73"/>
  <c r="G72"/>
  <c r="C72"/>
  <c r="F72"/>
  <c r="D72"/>
  <c r="G71"/>
  <c r="C71"/>
  <c r="F71"/>
  <c r="D71"/>
  <c r="G70"/>
  <c r="C70"/>
  <c r="F70"/>
  <c r="D70"/>
  <c r="G69"/>
  <c r="C69"/>
  <c r="F69"/>
  <c r="D69"/>
  <c r="G68"/>
  <c r="C68"/>
  <c r="F68"/>
  <c r="D68"/>
  <c r="G67"/>
  <c r="C67"/>
  <c r="F67"/>
  <c r="D67"/>
  <c r="G66"/>
  <c r="C66"/>
  <c r="F66"/>
  <c r="D66"/>
  <c r="G65"/>
  <c r="C65"/>
  <c r="F65"/>
  <c r="D65"/>
  <c r="G64"/>
  <c r="C64"/>
  <c r="F64"/>
  <c r="D64"/>
  <c r="G63"/>
  <c r="C63"/>
  <c r="F63"/>
  <c r="D63"/>
  <c r="G62"/>
  <c r="C62"/>
  <c r="F62"/>
  <c r="D62"/>
  <c r="G61"/>
  <c r="C61"/>
  <c r="F61"/>
  <c r="D61"/>
  <c r="G60"/>
  <c r="C60"/>
  <c r="F60"/>
  <c r="D60"/>
  <c r="G59"/>
  <c r="C59"/>
  <c r="F59"/>
  <c r="D59"/>
  <c r="G58"/>
  <c r="C58"/>
  <c r="F58"/>
  <c r="D58"/>
  <c r="G57"/>
  <c r="C57"/>
  <c r="F57"/>
  <c r="D57"/>
  <c r="G56"/>
  <c r="C56"/>
  <c r="F56"/>
  <c r="D56"/>
  <c r="G55"/>
  <c r="C55"/>
  <c r="F55"/>
  <c r="D55"/>
  <c r="G54"/>
  <c r="C54"/>
  <c r="F54"/>
  <c r="D54"/>
  <c r="G53"/>
  <c r="C53"/>
  <c r="F53"/>
  <c r="D53"/>
  <c r="G52"/>
  <c r="C52"/>
  <c r="F52"/>
  <c r="D52"/>
  <c r="G51"/>
  <c r="C51"/>
  <c r="F51"/>
  <c r="D51"/>
  <c r="G50"/>
  <c r="C50"/>
  <c r="F50"/>
  <c r="D50"/>
  <c r="G49"/>
  <c r="C49"/>
  <c r="F49"/>
  <c r="D49"/>
  <c r="G48"/>
  <c r="C48"/>
  <c r="F48"/>
  <c r="D48"/>
  <c r="G47"/>
  <c r="C47"/>
  <c r="F47"/>
  <c r="D47"/>
  <c r="G46"/>
  <c r="C46"/>
  <c r="F46"/>
  <c r="D46"/>
  <c r="G45"/>
  <c r="C45"/>
  <c r="F45"/>
  <c r="D45"/>
  <c r="G44"/>
  <c r="C44"/>
  <c r="F44"/>
  <c r="D44"/>
  <c r="G43"/>
  <c r="C43"/>
  <c r="F43"/>
  <c r="D43"/>
  <c r="G42"/>
  <c r="C42"/>
  <c r="F42"/>
  <c r="D42"/>
  <c r="G41"/>
  <c r="C41"/>
  <c r="F41"/>
  <c r="D41"/>
  <c r="G40"/>
  <c r="C40"/>
  <c r="F40"/>
  <c r="D40"/>
  <c r="G39"/>
  <c r="C39"/>
  <c r="F39"/>
  <c r="D39"/>
  <c r="G38"/>
  <c r="C38"/>
  <c r="F38"/>
  <c r="D38"/>
  <c r="G37"/>
  <c r="C37"/>
  <c r="F37"/>
  <c r="D37"/>
  <c r="G36"/>
  <c r="C36"/>
  <c r="F36"/>
  <c r="D36"/>
  <c r="G35"/>
  <c r="C35"/>
  <c r="F35"/>
  <c r="D35"/>
  <c r="G34"/>
  <c r="C34"/>
  <c r="F34"/>
  <c r="D34"/>
  <c r="G33"/>
  <c r="C33"/>
  <c r="F33"/>
  <c r="D33"/>
  <c r="G32"/>
  <c r="C32"/>
  <c r="F32"/>
  <c r="D32"/>
  <c r="G31"/>
  <c r="C31"/>
  <c r="F31"/>
  <c r="D31"/>
  <c r="G30"/>
  <c r="C30"/>
  <c r="F30"/>
  <c r="D30"/>
  <c r="G29"/>
  <c r="C29"/>
  <c r="F29"/>
  <c r="D29"/>
  <c r="G28"/>
  <c r="C28"/>
  <c r="F28"/>
  <c r="D28"/>
  <c r="G27"/>
  <c r="C27"/>
  <c r="F27"/>
  <c r="D27"/>
  <c r="G26"/>
  <c r="C26"/>
  <c r="F26"/>
  <c r="D26"/>
  <c r="G25"/>
  <c r="C25"/>
  <c r="F25"/>
  <c r="D25"/>
  <c r="G24"/>
  <c r="C24"/>
  <c r="F24"/>
  <c r="D24"/>
  <c r="G23"/>
  <c r="C23"/>
  <c r="F23"/>
  <c r="D23"/>
  <c r="G22"/>
  <c r="C22"/>
  <c r="F22"/>
  <c r="D22"/>
  <c r="G21"/>
  <c r="C21"/>
  <c r="F21"/>
  <c r="D21"/>
  <c r="G20"/>
  <c r="C20"/>
  <c r="F20"/>
  <c r="D20"/>
  <c r="G19"/>
  <c r="C19"/>
  <c r="F19"/>
  <c r="D19"/>
  <c r="G18"/>
  <c r="C18"/>
  <c r="F18"/>
  <c r="D18"/>
  <c r="G17"/>
  <c r="C17"/>
  <c r="F17"/>
  <c r="D17"/>
  <c r="G16"/>
  <c r="C16"/>
  <c r="F16"/>
  <c r="D16"/>
  <c r="G15"/>
  <c r="C15"/>
  <c r="F15"/>
  <c r="D15"/>
  <c r="G14"/>
  <c r="C14"/>
  <c r="F14"/>
  <c r="D14"/>
  <c r="G13"/>
  <c r="C13"/>
  <c r="F13"/>
  <c r="D13"/>
  <c r="G12"/>
  <c r="C12"/>
  <c r="F12"/>
  <c r="D12"/>
  <c r="G11"/>
  <c r="C11"/>
  <c r="F11"/>
  <c r="D11"/>
  <c r="G10"/>
  <c r="C10"/>
  <c r="F10"/>
  <c r="D10"/>
  <c r="G9"/>
  <c r="C9"/>
  <c r="F9"/>
  <c r="D9"/>
  <c r="G8"/>
  <c r="C8"/>
  <c r="F8"/>
  <c r="D8"/>
  <c r="G7"/>
  <c r="C7"/>
  <c r="F7"/>
  <c r="D7"/>
  <c r="G6"/>
  <c r="C6"/>
  <c r="F6"/>
  <c r="D6"/>
  <c r="G5"/>
  <c r="G4"/>
  <c r="G204" i="9"/>
  <c r="C204"/>
  <c r="F204" s="1"/>
  <c r="D204"/>
  <c r="G203"/>
  <c r="C203"/>
  <c r="F203" s="1"/>
  <c r="D203"/>
  <c r="G202"/>
  <c r="C202"/>
  <c r="F202" s="1"/>
  <c r="D202"/>
  <c r="G201"/>
  <c r="C201"/>
  <c r="F201" s="1"/>
  <c r="D201"/>
  <c r="G200"/>
  <c r="C200"/>
  <c r="F200" s="1"/>
  <c r="D200"/>
  <c r="G199"/>
  <c r="C199"/>
  <c r="F199" s="1"/>
  <c r="D199"/>
  <c r="G198"/>
  <c r="C198"/>
  <c r="F198" s="1"/>
  <c r="D198"/>
  <c r="G197"/>
  <c r="C197"/>
  <c r="F197" s="1"/>
  <c r="D197"/>
  <c r="G196"/>
  <c r="C196"/>
  <c r="F196" s="1"/>
  <c r="D196"/>
  <c r="G195"/>
  <c r="C195"/>
  <c r="F195" s="1"/>
  <c r="D195"/>
  <c r="G194"/>
  <c r="C194"/>
  <c r="F194" s="1"/>
  <c r="D194"/>
  <c r="G193"/>
  <c r="C193"/>
  <c r="F193" s="1"/>
  <c r="D193"/>
  <c r="G192"/>
  <c r="C192"/>
  <c r="F192" s="1"/>
  <c r="D192"/>
  <c r="G191"/>
  <c r="C191"/>
  <c r="F191" s="1"/>
  <c r="D191"/>
  <c r="G190"/>
  <c r="C190"/>
  <c r="F190" s="1"/>
  <c r="D190"/>
  <c r="G189"/>
  <c r="C189"/>
  <c r="F189" s="1"/>
  <c r="D189"/>
  <c r="G188"/>
  <c r="C188"/>
  <c r="F188" s="1"/>
  <c r="D188"/>
  <c r="G187"/>
  <c r="C187"/>
  <c r="F187" s="1"/>
  <c r="D187"/>
  <c r="G186"/>
  <c r="C186"/>
  <c r="F186" s="1"/>
  <c r="D186"/>
  <c r="G185"/>
  <c r="C185"/>
  <c r="F185" s="1"/>
  <c r="D185"/>
  <c r="G184"/>
  <c r="C184"/>
  <c r="F184" s="1"/>
  <c r="D184"/>
  <c r="G183"/>
  <c r="C183"/>
  <c r="F183" s="1"/>
  <c r="D183"/>
  <c r="G182"/>
  <c r="C182"/>
  <c r="F182" s="1"/>
  <c r="D182"/>
  <c r="G181"/>
  <c r="C181"/>
  <c r="F181" s="1"/>
  <c r="D181"/>
  <c r="G180"/>
  <c r="C180"/>
  <c r="F180" s="1"/>
  <c r="D180"/>
  <c r="G179"/>
  <c r="C179"/>
  <c r="F179" s="1"/>
  <c r="D179"/>
  <c r="G178"/>
  <c r="C178"/>
  <c r="F178" s="1"/>
  <c r="D178"/>
  <c r="G177"/>
  <c r="C177"/>
  <c r="F177" s="1"/>
  <c r="D177"/>
  <c r="G176"/>
  <c r="C176"/>
  <c r="F176" s="1"/>
  <c r="D176"/>
  <c r="G175"/>
  <c r="C175"/>
  <c r="F175" s="1"/>
  <c r="D175"/>
  <c r="G174"/>
  <c r="C174"/>
  <c r="F174" s="1"/>
  <c r="D174"/>
  <c r="G173"/>
  <c r="C173"/>
  <c r="F173" s="1"/>
  <c r="D173"/>
  <c r="G172"/>
  <c r="C172"/>
  <c r="F172" s="1"/>
  <c r="D172"/>
  <c r="G171"/>
  <c r="C171"/>
  <c r="F171" s="1"/>
  <c r="D171"/>
  <c r="G170"/>
  <c r="C170"/>
  <c r="F170" s="1"/>
  <c r="D170"/>
  <c r="G169"/>
  <c r="C169"/>
  <c r="F169" s="1"/>
  <c r="D169"/>
  <c r="G168"/>
  <c r="C168"/>
  <c r="F168" s="1"/>
  <c r="D168"/>
  <c r="G167"/>
  <c r="C167"/>
  <c r="F167" s="1"/>
  <c r="D167"/>
  <c r="G166"/>
  <c r="C166"/>
  <c r="F166" s="1"/>
  <c r="D166"/>
  <c r="G165"/>
  <c r="C165"/>
  <c r="F165" s="1"/>
  <c r="D165"/>
  <c r="G164"/>
  <c r="C164"/>
  <c r="F164" s="1"/>
  <c r="D164"/>
  <c r="G163"/>
  <c r="C163"/>
  <c r="F163" s="1"/>
  <c r="D163"/>
  <c r="G162"/>
  <c r="C162"/>
  <c r="F162" s="1"/>
  <c r="D162"/>
  <c r="G161"/>
  <c r="C161"/>
  <c r="F161" s="1"/>
  <c r="D161"/>
  <c r="G160"/>
  <c r="C160"/>
  <c r="F160" s="1"/>
  <c r="D160"/>
  <c r="G159"/>
  <c r="C159"/>
  <c r="F159" s="1"/>
  <c r="D159"/>
  <c r="G158"/>
  <c r="C158"/>
  <c r="F158" s="1"/>
  <c r="D158"/>
  <c r="G157"/>
  <c r="C157"/>
  <c r="F157" s="1"/>
  <c r="D157"/>
  <c r="G156"/>
  <c r="C156"/>
  <c r="F156" s="1"/>
  <c r="D156"/>
  <c r="G155"/>
  <c r="C155"/>
  <c r="F155" s="1"/>
  <c r="D155"/>
  <c r="G154"/>
  <c r="C154"/>
  <c r="F154" s="1"/>
  <c r="D154"/>
  <c r="G153"/>
  <c r="C153"/>
  <c r="F153" s="1"/>
  <c r="D153"/>
  <c r="G152"/>
  <c r="C152"/>
  <c r="F152" s="1"/>
  <c r="D152"/>
  <c r="G151"/>
  <c r="C151"/>
  <c r="F151" s="1"/>
  <c r="D151"/>
  <c r="G150"/>
  <c r="C150"/>
  <c r="F150" s="1"/>
  <c r="D150"/>
  <c r="G149"/>
  <c r="C149"/>
  <c r="F149" s="1"/>
  <c r="D149"/>
  <c r="G148"/>
  <c r="C148"/>
  <c r="F148" s="1"/>
  <c r="D148"/>
  <c r="G147"/>
  <c r="C147"/>
  <c r="F147" s="1"/>
  <c r="D147"/>
  <c r="G146"/>
  <c r="C146"/>
  <c r="F146" s="1"/>
  <c r="D146"/>
  <c r="G145"/>
  <c r="C145"/>
  <c r="F145" s="1"/>
  <c r="D145"/>
  <c r="G144"/>
  <c r="C144"/>
  <c r="F144" s="1"/>
  <c r="D144"/>
  <c r="G143"/>
  <c r="C143"/>
  <c r="F143" s="1"/>
  <c r="D143"/>
  <c r="G142"/>
  <c r="C142"/>
  <c r="F142" s="1"/>
  <c r="D142"/>
  <c r="G141"/>
  <c r="C141"/>
  <c r="F141" s="1"/>
  <c r="D141"/>
  <c r="G140"/>
  <c r="C140"/>
  <c r="F140" s="1"/>
  <c r="D140"/>
  <c r="G139"/>
  <c r="C139"/>
  <c r="F139" s="1"/>
  <c r="D139"/>
  <c r="G138"/>
  <c r="C138"/>
  <c r="F138" s="1"/>
  <c r="D138"/>
  <c r="G137"/>
  <c r="C137"/>
  <c r="F137" s="1"/>
  <c r="D137"/>
  <c r="G136"/>
  <c r="C136"/>
  <c r="F136" s="1"/>
  <c r="D136"/>
  <c r="G135"/>
  <c r="C135"/>
  <c r="F135" s="1"/>
  <c r="D135"/>
  <c r="G134"/>
  <c r="C134"/>
  <c r="F134" s="1"/>
  <c r="D134"/>
  <c r="G133"/>
  <c r="C133"/>
  <c r="F133" s="1"/>
  <c r="D133"/>
  <c r="G132"/>
  <c r="C132"/>
  <c r="F132" s="1"/>
  <c r="D132"/>
  <c r="G131"/>
  <c r="C131"/>
  <c r="F131" s="1"/>
  <c r="D131"/>
  <c r="G130"/>
  <c r="C130"/>
  <c r="F130" s="1"/>
  <c r="D130"/>
  <c r="G129"/>
  <c r="C129"/>
  <c r="F129" s="1"/>
  <c r="D129"/>
  <c r="G128"/>
  <c r="C128"/>
  <c r="F128" s="1"/>
  <c r="D128"/>
  <c r="G127"/>
  <c r="C127"/>
  <c r="F127" s="1"/>
  <c r="D127"/>
  <c r="G126"/>
  <c r="C126"/>
  <c r="F126" s="1"/>
  <c r="D126"/>
  <c r="G125"/>
  <c r="C125"/>
  <c r="F125" s="1"/>
  <c r="D125"/>
  <c r="G124"/>
  <c r="C124"/>
  <c r="F124" s="1"/>
  <c r="D124"/>
  <c r="G123"/>
  <c r="C123"/>
  <c r="F123" s="1"/>
  <c r="D123"/>
  <c r="G122"/>
  <c r="C122"/>
  <c r="F122" s="1"/>
  <c r="D122"/>
  <c r="G121"/>
  <c r="C121"/>
  <c r="F121" s="1"/>
  <c r="D121"/>
  <c r="G120"/>
  <c r="C120"/>
  <c r="F120" s="1"/>
  <c r="D120"/>
  <c r="G119"/>
  <c r="C119"/>
  <c r="F119" s="1"/>
  <c r="D119"/>
  <c r="G118"/>
  <c r="C118"/>
  <c r="F118" s="1"/>
  <c r="D118"/>
  <c r="G117"/>
  <c r="C117"/>
  <c r="F117" s="1"/>
  <c r="D117"/>
  <c r="G116"/>
  <c r="C116"/>
  <c r="F116" s="1"/>
  <c r="D116"/>
  <c r="G115"/>
  <c r="C115"/>
  <c r="F115" s="1"/>
  <c r="D115"/>
  <c r="G114"/>
  <c r="C114"/>
  <c r="F114" s="1"/>
  <c r="D114"/>
  <c r="G113"/>
  <c r="C113"/>
  <c r="F113" s="1"/>
  <c r="D113"/>
  <c r="G112"/>
  <c r="C112"/>
  <c r="F112" s="1"/>
  <c r="D112"/>
  <c r="G111"/>
  <c r="C111"/>
  <c r="F111" s="1"/>
  <c r="D111"/>
  <c r="G110"/>
  <c r="C110"/>
  <c r="F110" s="1"/>
  <c r="D110"/>
  <c r="G109"/>
  <c r="C109"/>
  <c r="F109" s="1"/>
  <c r="D109"/>
  <c r="G108"/>
  <c r="C108"/>
  <c r="F108" s="1"/>
  <c r="D108"/>
  <c r="G107"/>
  <c r="C107"/>
  <c r="F107" s="1"/>
  <c r="D107"/>
  <c r="G106"/>
  <c r="C106"/>
  <c r="F106" s="1"/>
  <c r="D106"/>
  <c r="G105"/>
  <c r="C105"/>
  <c r="F105" s="1"/>
  <c r="D105"/>
  <c r="G104"/>
  <c r="C104"/>
  <c r="F104" s="1"/>
  <c r="D104"/>
  <c r="G103"/>
  <c r="C103"/>
  <c r="F103" s="1"/>
  <c r="D103"/>
  <c r="G102"/>
  <c r="C102"/>
  <c r="F102" s="1"/>
  <c r="D102"/>
  <c r="G101"/>
  <c r="C101"/>
  <c r="F101" s="1"/>
  <c r="D101"/>
  <c r="G100"/>
  <c r="C100"/>
  <c r="F100" s="1"/>
  <c r="D100"/>
  <c r="G99"/>
  <c r="C99"/>
  <c r="F99" s="1"/>
  <c r="D99"/>
  <c r="G98"/>
  <c r="C98"/>
  <c r="F98" s="1"/>
  <c r="D98"/>
  <c r="G97"/>
  <c r="C97"/>
  <c r="F97" s="1"/>
  <c r="D97"/>
  <c r="G96"/>
  <c r="C96"/>
  <c r="F96" s="1"/>
  <c r="D96"/>
  <c r="G95"/>
  <c r="C95"/>
  <c r="F95" s="1"/>
  <c r="D95"/>
  <c r="G94"/>
  <c r="C94"/>
  <c r="F94" s="1"/>
  <c r="D94"/>
  <c r="G93"/>
  <c r="C93"/>
  <c r="F93" s="1"/>
  <c r="D93"/>
  <c r="G92"/>
  <c r="C92"/>
  <c r="F92" s="1"/>
  <c r="D92"/>
  <c r="G91"/>
  <c r="C91"/>
  <c r="F91" s="1"/>
  <c r="D91"/>
  <c r="G90"/>
  <c r="C90"/>
  <c r="F90" s="1"/>
  <c r="D90"/>
  <c r="G89"/>
  <c r="C89"/>
  <c r="F89" s="1"/>
  <c r="D89"/>
  <c r="G88"/>
  <c r="C88"/>
  <c r="F88" s="1"/>
  <c r="D88"/>
  <c r="G87"/>
  <c r="C87"/>
  <c r="F87" s="1"/>
  <c r="D87"/>
  <c r="G86"/>
  <c r="C86"/>
  <c r="F86" s="1"/>
  <c r="D86"/>
  <c r="G85"/>
  <c r="C85"/>
  <c r="F85" s="1"/>
  <c r="D85"/>
  <c r="G84"/>
  <c r="C84"/>
  <c r="F84" s="1"/>
  <c r="D84"/>
  <c r="G83"/>
  <c r="C83"/>
  <c r="F83" s="1"/>
  <c r="D83"/>
  <c r="G82"/>
  <c r="C82"/>
  <c r="F82" s="1"/>
  <c r="D82"/>
  <c r="G81"/>
  <c r="C81"/>
  <c r="F81" s="1"/>
  <c r="D81"/>
  <c r="G80"/>
  <c r="C80"/>
  <c r="F80" s="1"/>
  <c r="D80"/>
  <c r="G79"/>
  <c r="C79"/>
  <c r="F79" s="1"/>
  <c r="D79"/>
  <c r="G78"/>
  <c r="C78"/>
  <c r="F78" s="1"/>
  <c r="D78"/>
  <c r="G77"/>
  <c r="C77"/>
  <c r="F77" s="1"/>
  <c r="D77"/>
  <c r="G76"/>
  <c r="C76"/>
  <c r="F76" s="1"/>
  <c r="D76"/>
  <c r="G75"/>
  <c r="C75"/>
  <c r="F75" s="1"/>
  <c r="D75"/>
  <c r="G74"/>
  <c r="C74"/>
  <c r="F74" s="1"/>
  <c r="D74"/>
  <c r="G73"/>
  <c r="C73"/>
  <c r="F73" s="1"/>
  <c r="D73"/>
  <c r="G72"/>
  <c r="C72"/>
  <c r="F72" s="1"/>
  <c r="D72"/>
  <c r="G71"/>
  <c r="C71"/>
  <c r="F71" s="1"/>
  <c r="D71"/>
  <c r="G70"/>
  <c r="C70"/>
  <c r="F70" s="1"/>
  <c r="D70"/>
  <c r="G69"/>
  <c r="C69"/>
  <c r="F69" s="1"/>
  <c r="D69"/>
  <c r="G68"/>
  <c r="C68"/>
  <c r="F68" s="1"/>
  <c r="D68"/>
  <c r="G67"/>
  <c r="C67"/>
  <c r="F67" s="1"/>
  <c r="D67"/>
  <c r="G66"/>
  <c r="C66"/>
  <c r="F66" s="1"/>
  <c r="D66"/>
  <c r="G65"/>
  <c r="C65"/>
  <c r="F65" s="1"/>
  <c r="D65"/>
  <c r="G64"/>
  <c r="C64"/>
  <c r="F64" s="1"/>
  <c r="D64"/>
  <c r="G63"/>
  <c r="C63"/>
  <c r="F63" s="1"/>
  <c r="D63"/>
  <c r="G62"/>
  <c r="C62"/>
  <c r="F62" s="1"/>
  <c r="D62"/>
  <c r="G61"/>
  <c r="C61"/>
  <c r="F61" s="1"/>
  <c r="D61"/>
  <c r="G60"/>
  <c r="C60"/>
  <c r="F60" s="1"/>
  <c r="D60"/>
  <c r="G59"/>
  <c r="C59"/>
  <c r="F59" s="1"/>
  <c r="D59"/>
  <c r="G58"/>
  <c r="C58"/>
  <c r="F58" s="1"/>
  <c r="D58"/>
  <c r="G57"/>
  <c r="C57"/>
  <c r="F57" s="1"/>
  <c r="D57"/>
  <c r="G56"/>
  <c r="C56"/>
  <c r="F56" s="1"/>
  <c r="D56"/>
  <c r="G55"/>
  <c r="C55"/>
  <c r="F55" s="1"/>
  <c r="D55"/>
  <c r="G54"/>
  <c r="C54"/>
  <c r="F54" s="1"/>
  <c r="D54"/>
  <c r="G53"/>
  <c r="C53"/>
  <c r="F53" s="1"/>
  <c r="D53"/>
  <c r="G52"/>
  <c r="C52"/>
  <c r="F52" s="1"/>
  <c r="D52"/>
  <c r="G51"/>
  <c r="C51"/>
  <c r="F51" s="1"/>
  <c r="D51"/>
  <c r="G50"/>
  <c r="C50"/>
  <c r="F50" s="1"/>
  <c r="D50"/>
  <c r="G49"/>
  <c r="C49"/>
  <c r="F49" s="1"/>
  <c r="D49"/>
  <c r="G48"/>
  <c r="C48"/>
  <c r="F48" s="1"/>
  <c r="D48"/>
  <c r="G47"/>
  <c r="C47"/>
  <c r="F47" s="1"/>
  <c r="D47"/>
  <c r="G46"/>
  <c r="C46"/>
  <c r="F46" s="1"/>
  <c r="D46"/>
  <c r="G45"/>
  <c r="C45"/>
  <c r="F45" s="1"/>
  <c r="D45"/>
  <c r="G44"/>
  <c r="C44"/>
  <c r="F44" s="1"/>
  <c r="D44"/>
  <c r="G43"/>
  <c r="C43"/>
  <c r="F43" s="1"/>
  <c r="D43"/>
  <c r="G42"/>
  <c r="C42"/>
  <c r="F42" s="1"/>
  <c r="D42"/>
  <c r="G41"/>
  <c r="C41"/>
  <c r="F41" s="1"/>
  <c r="D41"/>
  <c r="G40"/>
  <c r="C40"/>
  <c r="F40" s="1"/>
  <c r="D40"/>
  <c r="G39"/>
  <c r="C39"/>
  <c r="F39" s="1"/>
  <c r="D39"/>
  <c r="G38"/>
  <c r="C38"/>
  <c r="F38" s="1"/>
  <c r="D38"/>
  <c r="G37"/>
  <c r="C37"/>
  <c r="F37" s="1"/>
  <c r="D37"/>
  <c r="G36"/>
  <c r="C36"/>
  <c r="F36" s="1"/>
  <c r="D36"/>
  <c r="G35"/>
  <c r="C35"/>
  <c r="F35" s="1"/>
  <c r="D35"/>
  <c r="G34"/>
  <c r="C34"/>
  <c r="F34" s="1"/>
  <c r="D34"/>
  <c r="G33"/>
  <c r="C33"/>
  <c r="F33" s="1"/>
  <c r="D33"/>
  <c r="G32"/>
  <c r="C32"/>
  <c r="F32" s="1"/>
  <c r="D32"/>
  <c r="G31"/>
  <c r="C31"/>
  <c r="F31" s="1"/>
  <c r="D31"/>
  <c r="G30"/>
  <c r="C30"/>
  <c r="F30" s="1"/>
  <c r="D30"/>
  <c r="G29"/>
  <c r="C29"/>
  <c r="F29" s="1"/>
  <c r="D29"/>
  <c r="G28"/>
  <c r="C28"/>
  <c r="F28" s="1"/>
  <c r="D28"/>
  <c r="G27"/>
  <c r="C27"/>
  <c r="F27" s="1"/>
  <c r="D27"/>
  <c r="G26"/>
  <c r="C26"/>
  <c r="F26" s="1"/>
  <c r="D26"/>
  <c r="G25"/>
  <c r="C25"/>
  <c r="F25" s="1"/>
  <c r="D25"/>
  <c r="G24"/>
  <c r="C24"/>
  <c r="F24" s="1"/>
  <c r="D24"/>
  <c r="G23"/>
  <c r="C23"/>
  <c r="F23" s="1"/>
  <c r="D23"/>
  <c r="G22"/>
  <c r="C22"/>
  <c r="F22" s="1"/>
  <c r="D22"/>
  <c r="G21"/>
  <c r="C21"/>
  <c r="F21" s="1"/>
  <c r="D21"/>
  <c r="G20"/>
  <c r="C20"/>
  <c r="F20" s="1"/>
  <c r="D20"/>
  <c r="G19"/>
  <c r="C19"/>
  <c r="F19" s="1"/>
  <c r="D19"/>
  <c r="G18"/>
  <c r="C18"/>
  <c r="F18" s="1"/>
  <c r="D18"/>
  <c r="G17"/>
  <c r="C17"/>
  <c r="F17" s="1"/>
  <c r="D17"/>
  <c r="G16"/>
  <c r="C16"/>
  <c r="F16" s="1"/>
  <c r="D16"/>
  <c r="G15"/>
  <c r="C15"/>
  <c r="F15" s="1"/>
  <c r="D15"/>
  <c r="G14"/>
  <c r="C14"/>
  <c r="F14" s="1"/>
  <c r="D14"/>
  <c r="G13"/>
  <c r="C13"/>
  <c r="F13" s="1"/>
  <c r="D13"/>
  <c r="G12"/>
  <c r="C12"/>
  <c r="F12" s="1"/>
  <c r="D12"/>
  <c r="G11"/>
  <c r="C11"/>
  <c r="F11" s="1"/>
  <c r="D11"/>
  <c r="G10"/>
  <c r="C10"/>
  <c r="F10" s="1"/>
  <c r="D10"/>
  <c r="G9"/>
  <c r="C9"/>
  <c r="F9" s="1"/>
  <c r="D9"/>
  <c r="G8"/>
  <c r="C8"/>
  <c r="F8" s="1"/>
  <c r="D8"/>
  <c r="G7"/>
  <c r="C7"/>
  <c r="F7" s="1"/>
  <c r="D7"/>
  <c r="G6"/>
  <c r="C6"/>
  <c r="F6" s="1"/>
  <c r="D6"/>
  <c r="G5"/>
  <c r="G4"/>
  <c r="D10" i="2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G6"/>
  <c r="G5"/>
  <c r="G4"/>
  <c r="G204"/>
  <c r="C204"/>
  <c r="F204" s="1"/>
  <c r="G203"/>
  <c r="C203"/>
  <c r="F203"/>
  <c r="G202"/>
  <c r="C202"/>
  <c r="F202"/>
  <c r="G201"/>
  <c r="C201"/>
  <c r="F201" s="1"/>
  <c r="G200"/>
  <c r="C200"/>
  <c r="F200" s="1"/>
  <c r="G199"/>
  <c r="C199"/>
  <c r="F199"/>
  <c r="G198"/>
  <c r="C198"/>
  <c r="F198" s="1"/>
  <c r="G197"/>
  <c r="C197"/>
  <c r="F197"/>
  <c r="G196"/>
  <c r="C196"/>
  <c r="F196" s="1"/>
  <c r="G195"/>
  <c r="C195"/>
  <c r="F195" s="1"/>
  <c r="G194"/>
  <c r="C194"/>
  <c r="F194" s="1"/>
  <c r="G193"/>
  <c r="C193"/>
  <c r="F193" s="1"/>
  <c r="G192"/>
  <c r="C192"/>
  <c r="F192" s="1"/>
  <c r="G191"/>
  <c r="C191"/>
  <c r="F191" s="1"/>
  <c r="G190"/>
  <c r="C190"/>
  <c r="F190"/>
  <c r="G189"/>
  <c r="C189"/>
  <c r="F189"/>
  <c r="G188"/>
  <c r="C188"/>
  <c r="F188" s="1"/>
  <c r="G187"/>
  <c r="C187"/>
  <c r="F187"/>
  <c r="G186"/>
  <c r="C186"/>
  <c r="F186"/>
  <c r="G185"/>
  <c r="C185"/>
  <c r="F185" s="1"/>
  <c r="G184"/>
  <c r="C184"/>
  <c r="F184" s="1"/>
  <c r="G183"/>
  <c r="C183"/>
  <c r="F183"/>
  <c r="G182"/>
  <c r="C182"/>
  <c r="F182" s="1"/>
  <c r="G181"/>
  <c r="C181"/>
  <c r="F181"/>
  <c r="G180"/>
  <c r="C180"/>
  <c r="F180" s="1"/>
  <c r="G179"/>
  <c r="C179"/>
  <c r="F179" s="1"/>
  <c r="G178"/>
  <c r="C178"/>
  <c r="F178" s="1"/>
  <c r="G177"/>
  <c r="C177"/>
  <c r="F177" s="1"/>
  <c r="G176"/>
  <c r="C176"/>
  <c r="F176" s="1"/>
  <c r="G175"/>
  <c r="C175"/>
  <c r="F175" s="1"/>
  <c r="G174"/>
  <c r="C174"/>
  <c r="F174"/>
  <c r="G173"/>
  <c r="C173"/>
  <c r="F173"/>
  <c r="G172"/>
  <c r="C172"/>
  <c r="F172" s="1"/>
  <c r="G171"/>
  <c r="C171"/>
  <c r="F171"/>
  <c r="G170"/>
  <c r="C170"/>
  <c r="F170"/>
  <c r="G169"/>
  <c r="C169"/>
  <c r="F169" s="1"/>
  <c r="G168"/>
  <c r="C168"/>
  <c r="F168" s="1"/>
  <c r="G167"/>
  <c r="C167"/>
  <c r="F167"/>
  <c r="G166"/>
  <c r="C166"/>
  <c r="F166" s="1"/>
  <c r="G165"/>
  <c r="C165"/>
  <c r="F165"/>
  <c r="G164"/>
  <c r="C164"/>
  <c r="F164" s="1"/>
  <c r="G163"/>
  <c r="C163"/>
  <c r="F163" s="1"/>
  <c r="G162"/>
  <c r="C162"/>
  <c r="F162" s="1"/>
  <c r="G161"/>
  <c r="C161"/>
  <c r="F161" s="1"/>
  <c r="G160"/>
  <c r="C160"/>
  <c r="F160" s="1"/>
  <c r="G159"/>
  <c r="C159"/>
  <c r="F159" s="1"/>
  <c r="G158"/>
  <c r="C158"/>
  <c r="F158"/>
  <c r="G157"/>
  <c r="C157"/>
  <c r="F157"/>
  <c r="G156"/>
  <c r="C156"/>
  <c r="F156" s="1"/>
  <c r="G155"/>
  <c r="C155"/>
  <c r="F155"/>
  <c r="G154"/>
  <c r="C154"/>
  <c r="F154"/>
  <c r="G153"/>
  <c r="C153"/>
  <c r="F153" s="1"/>
  <c r="G152"/>
  <c r="C152"/>
  <c r="F152" s="1"/>
  <c r="G151"/>
  <c r="C151"/>
  <c r="F151"/>
  <c r="G150"/>
  <c r="C150"/>
  <c r="F150" s="1"/>
  <c r="G149"/>
  <c r="C149"/>
  <c r="F149"/>
  <c r="G148"/>
  <c r="C148"/>
  <c r="F148" s="1"/>
  <c r="G147"/>
  <c r="C147"/>
  <c r="F147" s="1"/>
  <c r="G146"/>
  <c r="C146"/>
  <c r="F146" s="1"/>
  <c r="G145"/>
  <c r="C145"/>
  <c r="F145" s="1"/>
  <c r="G144"/>
  <c r="C144"/>
  <c r="F144" s="1"/>
  <c r="G143"/>
  <c r="C143"/>
  <c r="F143" s="1"/>
  <c r="G142"/>
  <c r="C142"/>
  <c r="F142"/>
  <c r="G141"/>
  <c r="C141"/>
  <c r="F141"/>
  <c r="G140"/>
  <c r="C140"/>
  <c r="F140" s="1"/>
  <c r="G139"/>
  <c r="C139"/>
  <c r="F139"/>
  <c r="G138"/>
  <c r="C138"/>
  <c r="F138"/>
  <c r="G137"/>
  <c r="C137"/>
  <c r="F137" s="1"/>
  <c r="G136"/>
  <c r="C136"/>
  <c r="F136" s="1"/>
  <c r="G135"/>
  <c r="C135"/>
  <c r="F135"/>
  <c r="G134"/>
  <c r="C134"/>
  <c r="F134" s="1"/>
  <c r="G133"/>
  <c r="C133"/>
  <c r="F133"/>
  <c r="G132"/>
  <c r="C132"/>
  <c r="F132" s="1"/>
  <c r="G131"/>
  <c r="C131"/>
  <c r="F131" s="1"/>
  <c r="G130"/>
  <c r="C130"/>
  <c r="F130" s="1"/>
  <c r="G129"/>
  <c r="C129"/>
  <c r="F129" s="1"/>
  <c r="G128"/>
  <c r="C128"/>
  <c r="F128" s="1"/>
  <c r="G127"/>
  <c r="C127"/>
  <c r="F127" s="1"/>
  <c r="G126"/>
  <c r="C126"/>
  <c r="F126"/>
  <c r="G125"/>
  <c r="C125"/>
  <c r="F125"/>
  <c r="G124"/>
  <c r="C124"/>
  <c r="F124" s="1"/>
  <c r="G123"/>
  <c r="C123"/>
  <c r="F123"/>
  <c r="G122"/>
  <c r="C122"/>
  <c r="F122"/>
  <c r="G121"/>
  <c r="C121"/>
  <c r="F121" s="1"/>
  <c r="G120"/>
  <c r="C120"/>
  <c r="F120" s="1"/>
  <c r="G119"/>
  <c r="C119"/>
  <c r="F119"/>
  <c r="G118"/>
  <c r="C118"/>
  <c r="F118" s="1"/>
  <c r="G117"/>
  <c r="C117"/>
  <c r="F117"/>
  <c r="G116"/>
  <c r="C116"/>
  <c r="F116" s="1"/>
  <c r="G115"/>
  <c r="C115"/>
  <c r="F115" s="1"/>
  <c r="G114"/>
  <c r="C114"/>
  <c r="F114" s="1"/>
  <c r="G113"/>
  <c r="C113"/>
  <c r="F113" s="1"/>
  <c r="G112"/>
  <c r="C112"/>
  <c r="F112" s="1"/>
  <c r="G111"/>
  <c r="C111"/>
  <c r="F111" s="1"/>
  <c r="G110"/>
  <c r="C110"/>
  <c r="F110"/>
  <c r="G109"/>
  <c r="C109"/>
  <c r="F109"/>
  <c r="G108"/>
  <c r="C108"/>
  <c r="F108" s="1"/>
  <c r="G107"/>
  <c r="C107"/>
  <c r="F107"/>
  <c r="G106"/>
  <c r="C106"/>
  <c r="F106"/>
  <c r="G105"/>
  <c r="C105"/>
  <c r="F105" s="1"/>
  <c r="G104"/>
  <c r="C104"/>
  <c r="F104" s="1"/>
  <c r="G103"/>
  <c r="C103"/>
  <c r="F103"/>
  <c r="G102"/>
  <c r="C102"/>
  <c r="F102" s="1"/>
  <c r="G101"/>
  <c r="C101"/>
  <c r="F101"/>
  <c r="G100"/>
  <c r="C100"/>
  <c r="F100" s="1"/>
  <c r="G99"/>
  <c r="C99"/>
  <c r="F99" s="1"/>
  <c r="G98"/>
  <c r="C98"/>
  <c r="F98" s="1"/>
  <c r="G97"/>
  <c r="C97"/>
  <c r="F97" s="1"/>
  <c r="G96"/>
  <c r="C96"/>
  <c r="F96" s="1"/>
  <c r="G95"/>
  <c r="C95"/>
  <c r="F95" s="1"/>
  <c r="G94"/>
  <c r="C94"/>
  <c r="F94"/>
  <c r="G93"/>
  <c r="C93"/>
  <c r="F93" s="1"/>
  <c r="G92"/>
  <c r="C92"/>
  <c r="F92" s="1"/>
  <c r="G91"/>
  <c r="C91"/>
  <c r="F91"/>
  <c r="G90"/>
  <c r="C90"/>
  <c r="F90" s="1"/>
  <c r="G89"/>
  <c r="C89"/>
  <c r="F89" s="1"/>
  <c r="G88"/>
  <c r="C88"/>
  <c r="F88" s="1"/>
  <c r="G87"/>
  <c r="C87"/>
  <c r="F87" s="1"/>
  <c r="G86"/>
  <c r="C86"/>
  <c r="F86" s="1"/>
  <c r="G85"/>
  <c r="C85"/>
  <c r="F85"/>
  <c r="G84"/>
  <c r="C84"/>
  <c r="F84" s="1"/>
  <c r="G83"/>
  <c r="C83"/>
  <c r="F83" s="1"/>
  <c r="G82"/>
  <c r="C82"/>
  <c r="F82" s="1"/>
  <c r="G81"/>
  <c r="C81"/>
  <c r="F81" s="1"/>
  <c r="G80"/>
  <c r="C80"/>
  <c r="F80" s="1"/>
  <c r="G79"/>
  <c r="C79"/>
  <c r="F79" s="1"/>
  <c r="G78"/>
  <c r="C78"/>
  <c r="F78"/>
  <c r="G77"/>
  <c r="C77"/>
  <c r="F77" s="1"/>
  <c r="G76"/>
  <c r="C76"/>
  <c r="F76" s="1"/>
  <c r="G75"/>
  <c r="C75"/>
  <c r="F75"/>
  <c r="G74"/>
  <c r="C74"/>
  <c r="F74" s="1"/>
  <c r="G73"/>
  <c r="C73"/>
  <c r="F73" s="1"/>
  <c r="G72"/>
  <c r="C72"/>
  <c r="F72" s="1"/>
  <c r="G71"/>
  <c r="C71"/>
  <c r="F71" s="1"/>
  <c r="G70"/>
  <c r="C70"/>
  <c r="F70" s="1"/>
  <c r="G69"/>
  <c r="C69"/>
  <c r="F69"/>
  <c r="G68"/>
  <c r="C68"/>
  <c r="F68" s="1"/>
  <c r="G67"/>
  <c r="C67"/>
  <c r="F67" s="1"/>
  <c r="G66"/>
  <c r="C66"/>
  <c r="F66" s="1"/>
  <c r="G65"/>
  <c r="C65"/>
  <c r="F65" s="1"/>
  <c r="G64"/>
  <c r="C64"/>
  <c r="F64" s="1"/>
  <c r="G63"/>
  <c r="C63"/>
  <c r="F63" s="1"/>
  <c r="G62"/>
  <c r="C62"/>
  <c r="F62"/>
  <c r="G61"/>
  <c r="C61"/>
  <c r="F61" s="1"/>
  <c r="G60"/>
  <c r="C60"/>
  <c r="F60" s="1"/>
  <c r="G59"/>
  <c r="C59"/>
  <c r="F59"/>
  <c r="G58"/>
  <c r="C58"/>
  <c r="F58" s="1"/>
  <c r="G57"/>
  <c r="C57"/>
  <c r="F57" s="1"/>
  <c r="G56"/>
  <c r="C56"/>
  <c r="F56" s="1"/>
  <c r="G55"/>
  <c r="C55"/>
  <c r="F55" s="1"/>
  <c r="G54"/>
  <c r="C54"/>
  <c r="F54" s="1"/>
  <c r="G53"/>
  <c r="C53"/>
  <c r="F53"/>
  <c r="G52"/>
  <c r="C52"/>
  <c r="F52" s="1"/>
  <c r="G51"/>
  <c r="C51"/>
  <c r="F51" s="1"/>
  <c r="G50"/>
  <c r="C50"/>
  <c r="F50" s="1"/>
  <c r="G49"/>
  <c r="C49"/>
  <c r="F49" s="1"/>
  <c r="G48"/>
  <c r="C48"/>
  <c r="F48" s="1"/>
  <c r="G47"/>
  <c r="C47"/>
  <c r="F47" s="1"/>
  <c r="G46"/>
  <c r="C46"/>
  <c r="F46" s="1"/>
  <c r="G45"/>
  <c r="C45"/>
  <c r="F45" s="1"/>
  <c r="G44"/>
  <c r="C44"/>
  <c r="F44" s="1"/>
  <c r="G43"/>
  <c r="C43"/>
  <c r="F43" s="1"/>
  <c r="G42"/>
  <c r="C42"/>
  <c r="F42" s="1"/>
  <c r="G41"/>
  <c r="C41"/>
  <c r="F41"/>
  <c r="G40"/>
  <c r="C40"/>
  <c r="F40" s="1"/>
  <c r="G39"/>
  <c r="C39"/>
  <c r="F39" s="1"/>
  <c r="G38"/>
  <c r="C38"/>
  <c r="F38" s="1"/>
  <c r="G37"/>
  <c r="C37"/>
  <c r="F37" s="1"/>
  <c r="G36"/>
  <c r="C36"/>
  <c r="F36" s="1"/>
  <c r="G35"/>
  <c r="C35"/>
  <c r="F35" s="1"/>
  <c r="G34"/>
  <c r="C34"/>
  <c r="F34" s="1"/>
  <c r="G33"/>
  <c r="C33"/>
  <c r="F33"/>
  <c r="G32"/>
  <c r="C32"/>
  <c r="F32" s="1"/>
  <c r="G31"/>
  <c r="C31"/>
  <c r="F31" s="1"/>
  <c r="G30"/>
  <c r="C30"/>
  <c r="F30"/>
  <c r="G29"/>
  <c r="C29"/>
  <c r="F29" s="1"/>
  <c r="G28"/>
  <c r="C28"/>
  <c r="F28" s="1"/>
  <c r="G27"/>
  <c r="C27"/>
  <c r="F27"/>
  <c r="G26"/>
  <c r="C26"/>
  <c r="F26" s="1"/>
  <c r="G25"/>
  <c r="C25"/>
  <c r="F25" s="1"/>
  <c r="G24"/>
  <c r="C24"/>
  <c r="F24" s="1"/>
  <c r="G23"/>
  <c r="C23"/>
  <c r="F23" s="1"/>
  <c r="G22"/>
  <c r="C22"/>
  <c r="F22" s="1"/>
  <c r="G21"/>
  <c r="C21"/>
  <c r="F21"/>
  <c r="G20"/>
  <c r="C20"/>
  <c r="F20" s="1"/>
  <c r="G19"/>
  <c r="C19"/>
  <c r="F19" s="1"/>
  <c r="G18"/>
  <c r="C18"/>
  <c r="F18" s="1"/>
  <c r="G17"/>
  <c r="C17"/>
  <c r="F17" s="1"/>
  <c r="G16"/>
  <c r="C16"/>
  <c r="F16" s="1"/>
  <c r="G15"/>
  <c r="C15"/>
  <c r="F15" s="1"/>
  <c r="G14"/>
  <c r="C14"/>
  <c r="F14" s="1"/>
  <c r="G13"/>
  <c r="C13"/>
  <c r="F13" s="1"/>
  <c r="G12"/>
  <c r="G11"/>
  <c r="G10"/>
  <c r="G8"/>
  <c r="G7"/>
  <c r="AF324" i="3"/>
  <c r="AD321"/>
  <c r="AF321"/>
  <c r="AI321" s="1"/>
  <c r="B321" s="1"/>
  <c r="AA321"/>
  <c r="AG321"/>
  <c r="AE321"/>
  <c r="F321"/>
  <c r="AA330"/>
  <c r="AE330"/>
  <c r="AG330"/>
  <c r="AD330"/>
  <c r="G330" s="1"/>
  <c r="F330"/>
  <c r="AF330"/>
  <c r="AA326"/>
  <c r="AE326"/>
  <c r="AG326"/>
  <c r="AD326"/>
  <c r="F326"/>
  <c r="AF326"/>
  <c r="AE325"/>
  <c r="AG325"/>
  <c r="AA325"/>
  <c r="F325"/>
  <c r="AF325"/>
  <c r="AD325"/>
  <c r="AA322"/>
  <c r="AF353"/>
  <c r="AD353"/>
  <c r="AF348"/>
  <c r="AI348" s="1"/>
  <c r="AD348"/>
  <c r="AF346"/>
  <c r="AD346"/>
  <c r="AF343"/>
  <c r="AD343"/>
  <c r="G343" s="1"/>
  <c r="AF339"/>
  <c r="AD339"/>
  <c r="AD338"/>
  <c r="AF338"/>
  <c r="AD334"/>
  <c r="AD332"/>
  <c r="AF332"/>
  <c r="AF331"/>
  <c r="G331" s="1"/>
  <c r="AD331"/>
  <c r="AE329"/>
  <c r="AG329"/>
  <c r="AA329"/>
  <c r="AE322"/>
  <c r="AF315"/>
  <c r="AE314"/>
  <c r="AF313"/>
  <c r="AG313"/>
  <c r="F352"/>
  <c r="F347"/>
  <c r="F341"/>
  <c r="F336"/>
  <c r="F331"/>
  <c r="F323"/>
  <c r="AG353"/>
  <c r="AG348"/>
  <c r="AG346"/>
  <c r="AG343"/>
  <c r="AG339"/>
  <c r="AE338"/>
  <c r="AG334"/>
  <c r="AG332"/>
  <c r="AE331"/>
  <c r="AF329"/>
  <c r="AF327"/>
  <c r="AD327"/>
  <c r="AG324"/>
  <c r="AA323"/>
  <c r="AG7"/>
  <c r="F7"/>
  <c r="AD7"/>
  <c r="AI7" s="1"/>
  <c r="B7" s="1"/>
  <c r="AE7"/>
  <c r="AA7"/>
  <c r="AF7"/>
  <c r="AD320"/>
  <c r="AG322"/>
  <c r="AB315"/>
  <c r="AG315"/>
  <c r="AB313"/>
  <c r="F346"/>
  <c r="F339"/>
  <c r="F334"/>
  <c r="AD354"/>
  <c r="AF354"/>
  <c r="AA353"/>
  <c r="AD352"/>
  <c r="AF352"/>
  <c r="AD349"/>
  <c r="AF349"/>
  <c r="AA348"/>
  <c r="AD347"/>
  <c r="AF347"/>
  <c r="AA346"/>
  <c r="AD344"/>
  <c r="AF344"/>
  <c r="AA343"/>
  <c r="AD341"/>
  <c r="AF341"/>
  <c r="AA339"/>
  <c r="AF336"/>
  <c r="AD336"/>
  <c r="AF333"/>
  <c r="AD333"/>
  <c r="AA332"/>
  <c r="AE6"/>
  <c r="AF6"/>
  <c r="AD6"/>
  <c r="AG6"/>
  <c r="AA6"/>
  <c r="F6"/>
  <c r="AG269"/>
  <c r="AA269"/>
  <c r="AE269"/>
  <c r="AD269"/>
  <c r="G269" s="1"/>
  <c r="F269"/>
  <c r="AF269"/>
  <c r="F322"/>
  <c r="AD322"/>
  <c r="AD315"/>
  <c r="AF314"/>
  <c r="AG314"/>
  <c r="F338"/>
  <c r="F329"/>
  <c r="AE353"/>
  <c r="AE351"/>
  <c r="AE348"/>
  <c r="AE346"/>
  <c r="AE343"/>
  <c r="AE339"/>
  <c r="AG338"/>
  <c r="AE332"/>
  <c r="AI332" s="1"/>
  <c r="B332" s="1"/>
  <c r="AG331"/>
  <c r="AD323"/>
  <c r="AF323"/>
  <c r="AG12"/>
  <c r="F12"/>
  <c r="AA12"/>
  <c r="AE12"/>
  <c r="AD12"/>
  <c r="G12" s="1"/>
  <c r="AF12"/>
  <c r="AE10"/>
  <c r="AG10"/>
  <c r="AD10"/>
  <c r="F10"/>
  <c r="F76"/>
  <c r="AE76"/>
  <c r="AF76"/>
  <c r="G76" s="1"/>
  <c r="F72"/>
  <c r="AG72"/>
  <c r="AD72"/>
  <c r="F17"/>
  <c r="F16"/>
  <c r="AG16"/>
  <c r="AA312"/>
  <c r="AD312"/>
  <c r="F312"/>
  <c r="AG312"/>
  <c r="AF312"/>
  <c r="AA310"/>
  <c r="F307"/>
  <c r="AD307"/>
  <c r="AD11"/>
  <c r="F8"/>
  <c r="AD5"/>
  <c r="AA9"/>
  <c r="AA8"/>
  <c r="AE9"/>
  <c r="AE8"/>
  <c r="AG5"/>
  <c r="AA270"/>
  <c r="AE270"/>
  <c r="AC9"/>
  <c r="AG109"/>
  <c r="AE109"/>
  <c r="F71"/>
  <c r="AE71"/>
  <c r="AF71"/>
  <c r="F70"/>
  <c r="AG70"/>
  <c r="AD70"/>
  <c r="AF15"/>
  <c r="F15"/>
  <c r="AG15"/>
  <c r="AE15"/>
  <c r="F14"/>
  <c r="AG14"/>
  <c r="F309"/>
  <c r="AA309"/>
  <c r="AF309"/>
  <c r="AD306"/>
  <c r="AA5"/>
  <c r="AF5"/>
  <c r="AG76"/>
  <c r="F69"/>
  <c r="AE69"/>
  <c r="AF69"/>
  <c r="AG68"/>
  <c r="F23"/>
  <c r="AG23"/>
  <c r="AD17"/>
  <c r="AD16"/>
  <c r="AD309"/>
  <c r="F9"/>
  <c r="F5"/>
  <c r="F270"/>
  <c r="AC12"/>
  <c r="AC10"/>
  <c r="AF10"/>
  <c r="AE3"/>
  <c r="AF3"/>
  <c r="AG3"/>
  <c r="AD3"/>
  <c r="F3"/>
  <c r="AF109"/>
  <c r="AD77"/>
  <c r="AG71"/>
  <c r="AG18"/>
  <c r="F18"/>
  <c r="AE18"/>
  <c r="AD15"/>
  <c r="AD14"/>
  <c r="AE317"/>
  <c r="AG311"/>
  <c r="AG307"/>
  <c r="AD305"/>
  <c r="AA305"/>
  <c r="AE300"/>
  <c r="AE299"/>
  <c r="AD298"/>
  <c r="AA298"/>
  <c r="AE298"/>
  <c r="AD4"/>
  <c r="AG4"/>
  <c r="F111"/>
  <c r="F109"/>
  <c r="F107"/>
  <c r="AA112"/>
  <c r="AD112"/>
  <c r="AA111"/>
  <c r="AD111"/>
  <c r="AA110"/>
  <c r="AD110"/>
  <c r="AA109"/>
  <c r="AD109"/>
  <c r="AI109" s="1"/>
  <c r="AF107"/>
  <c r="AF77"/>
  <c r="AA76"/>
  <c r="AD76"/>
  <c r="AF74"/>
  <c r="AF73"/>
  <c r="AF72"/>
  <c r="AA71"/>
  <c r="AD71"/>
  <c r="AF70"/>
  <c r="G70" s="1"/>
  <c r="AA69"/>
  <c r="AD69"/>
  <c r="AF67"/>
  <c r="AF24"/>
  <c r="AF23"/>
  <c r="AA22"/>
  <c r="AD22"/>
  <c r="AA20"/>
  <c r="AD20"/>
  <c r="AA19"/>
  <c r="AD19"/>
  <c r="AA18"/>
  <c r="AD18"/>
  <c r="AF16"/>
  <c r="AA15"/>
  <c r="AF14"/>
  <c r="AA13"/>
  <c r="AD13"/>
  <c r="F318"/>
  <c r="F316"/>
  <c r="AB317"/>
  <c r="AF317"/>
  <c r="AB312"/>
  <c r="AD311"/>
  <c r="AG309"/>
  <c r="AE308"/>
  <c r="AG308"/>
  <c r="AA307"/>
  <c r="AF304"/>
  <c r="AG304"/>
  <c r="AD303"/>
  <c r="AA303"/>
  <c r="AB299"/>
  <c r="AG298"/>
  <c r="AG297"/>
  <c r="AE285"/>
  <c r="AG285"/>
  <c r="AG281"/>
  <c r="AD281"/>
  <c r="AA281"/>
  <c r="AE281"/>
  <c r="AD25"/>
  <c r="AA25"/>
  <c r="AE25"/>
  <c r="F25"/>
  <c r="AF25"/>
  <c r="AF4"/>
  <c r="AG112"/>
  <c r="AG111"/>
  <c r="AG110"/>
  <c r="AE77"/>
  <c r="AE72"/>
  <c r="AI72" s="1"/>
  <c r="B72" s="1"/>
  <c r="AE70"/>
  <c r="AE23"/>
  <c r="AG22"/>
  <c r="AG20"/>
  <c r="AG19"/>
  <c r="AE16"/>
  <c r="AI16" s="1"/>
  <c r="B16" s="1"/>
  <c r="AE14"/>
  <c r="AG13"/>
  <c r="AG318"/>
  <c r="AE318"/>
  <c r="AD317"/>
  <c r="AG316"/>
  <c r="AE316"/>
  <c r="AE312"/>
  <c r="G312" s="1"/>
  <c r="AA311"/>
  <c r="AB309"/>
  <c r="AD308"/>
  <c r="AF307"/>
  <c r="AE305"/>
  <c r="AE304"/>
  <c r="AF302"/>
  <c r="AG302"/>
  <c r="AD301"/>
  <c r="AA301"/>
  <c r="AE301"/>
  <c r="AD300"/>
  <c r="AA300"/>
  <c r="AF298"/>
  <c r="AG287"/>
  <c r="AE287"/>
  <c r="AE284"/>
  <c r="AG279"/>
  <c r="AD279"/>
  <c r="AA279"/>
  <c r="AE279"/>
  <c r="AD276"/>
  <c r="AG273"/>
  <c r="AD273"/>
  <c r="AA273"/>
  <c r="AE273"/>
  <c r="AD357"/>
  <c r="F4"/>
  <c r="F112"/>
  <c r="F110"/>
  <c r="F77"/>
  <c r="AA107"/>
  <c r="AA77"/>
  <c r="AA75"/>
  <c r="AA74"/>
  <c r="AA73"/>
  <c r="AA72"/>
  <c r="AA70"/>
  <c r="AA67"/>
  <c r="AA24"/>
  <c r="AA23"/>
  <c r="AA16"/>
  <c r="AA14"/>
  <c r="AB318"/>
  <c r="AA317"/>
  <c r="AF311"/>
  <c r="AE309"/>
  <c r="AE307"/>
  <c r="AB306"/>
  <c r="AF305"/>
  <c r="AE303"/>
  <c r="AE302"/>
  <c r="AG301"/>
  <c r="AF299"/>
  <c r="AG299"/>
  <c r="AF285"/>
  <c r="AE278"/>
  <c r="AG357"/>
  <c r="AG25"/>
  <c r="G25" s="1"/>
  <c r="AD35"/>
  <c r="AG35"/>
  <c r="AA35"/>
  <c r="AG305"/>
  <c r="AG303"/>
  <c r="AG300"/>
  <c r="AA291"/>
  <c r="AD291"/>
  <c r="AA288"/>
  <c r="AD288"/>
  <c r="AF287"/>
  <c r="AA286"/>
  <c r="AD286"/>
  <c r="AA285"/>
  <c r="AD285"/>
  <c r="AI285" s="1"/>
  <c r="B285" s="1"/>
  <c r="AA284"/>
  <c r="AD284"/>
  <c r="AF283"/>
  <c r="AA282"/>
  <c r="AD282"/>
  <c r="AA278"/>
  <c r="AD278"/>
  <c r="AF277"/>
  <c r="AA275"/>
  <c r="AD275"/>
  <c r="AF274"/>
  <c r="AF271"/>
  <c r="AA289"/>
  <c r="F369"/>
  <c r="F367"/>
  <c r="F365"/>
  <c r="F363"/>
  <c r="F361"/>
  <c r="F359"/>
  <c r="F357"/>
  <c r="F355"/>
  <c r="AA369"/>
  <c r="AA368"/>
  <c r="AA367"/>
  <c r="AA366"/>
  <c r="AA365"/>
  <c r="AA364"/>
  <c r="AA363"/>
  <c r="AA362"/>
  <c r="AA361"/>
  <c r="AA360"/>
  <c r="AA359"/>
  <c r="AA358"/>
  <c r="AD358"/>
  <c r="AA356"/>
  <c r="AA355"/>
  <c r="AD355"/>
  <c r="AF350"/>
  <c r="AF345"/>
  <c r="AA342"/>
  <c r="AF340"/>
  <c r="AA335"/>
  <c r="AG26"/>
  <c r="F27"/>
  <c r="AE27"/>
  <c r="F28"/>
  <c r="AE28"/>
  <c r="F29"/>
  <c r="AE29"/>
  <c r="AD31"/>
  <c r="AA31"/>
  <c r="AF33"/>
  <c r="AD34"/>
  <c r="AC36"/>
  <c r="AF36"/>
  <c r="AE36"/>
  <c r="F36"/>
  <c r="AB37"/>
  <c r="AG37"/>
  <c r="AB38"/>
  <c r="AD40"/>
  <c r="AC42"/>
  <c r="AG43"/>
  <c r="AC44"/>
  <c r="AD46"/>
  <c r="AA46"/>
  <c r="AG48"/>
  <c r="AD48"/>
  <c r="AA48"/>
  <c r="AF48"/>
  <c r="AB49"/>
  <c r="AE54"/>
  <c r="F54"/>
  <c r="AF54"/>
  <c r="AD54"/>
  <c r="AA54"/>
  <c r="AB55"/>
  <c r="AC56"/>
  <c r="AC58"/>
  <c r="AF61"/>
  <c r="AF63"/>
  <c r="AC82"/>
  <c r="F82"/>
  <c r="AG38"/>
  <c r="AE38"/>
  <c r="F38"/>
  <c r="AB208"/>
  <c r="F208"/>
  <c r="AE83"/>
  <c r="AI83" s="1"/>
  <c r="B83" s="1"/>
  <c r="AD83"/>
  <c r="AF37"/>
  <c r="AE40"/>
  <c r="F40"/>
  <c r="AG40"/>
  <c r="AD42"/>
  <c r="AA42"/>
  <c r="AD44"/>
  <c r="AA44"/>
  <c r="AE53"/>
  <c r="F53"/>
  <c r="AF53"/>
  <c r="AD53"/>
  <c r="AA53"/>
  <c r="AA56"/>
  <c r="AG60"/>
  <c r="AD60"/>
  <c r="AA60"/>
  <c r="AF60"/>
  <c r="G60" s="1"/>
  <c r="AE63"/>
  <c r="AD65"/>
  <c r="F65"/>
  <c r="AF65"/>
  <c r="AA65"/>
  <c r="AF66"/>
  <c r="AA66"/>
  <c r="AE79"/>
  <c r="AD79"/>
  <c r="G79" s="1"/>
  <c r="AG253"/>
  <c r="AA253"/>
  <c r="AF253"/>
  <c r="AG251"/>
  <c r="F251"/>
  <c r="AA251"/>
  <c r="AF251"/>
  <c r="AE250"/>
  <c r="F250"/>
  <c r="AF250"/>
  <c r="AD250"/>
  <c r="AE245"/>
  <c r="AA245"/>
  <c r="F245"/>
  <c r="AE235"/>
  <c r="G235" s="1"/>
  <c r="F235"/>
  <c r="AA235"/>
  <c r="AD235"/>
  <c r="AE297"/>
  <c r="AE296"/>
  <c r="AE295"/>
  <c r="AE294"/>
  <c r="AE293"/>
  <c r="AF288"/>
  <c r="AA287"/>
  <c r="AF284"/>
  <c r="AA283"/>
  <c r="AF282"/>
  <c r="AF278"/>
  <c r="AA277"/>
  <c r="AD277"/>
  <c r="AF275"/>
  <c r="AA274"/>
  <c r="AD274"/>
  <c r="F368"/>
  <c r="F366"/>
  <c r="F364"/>
  <c r="F362"/>
  <c r="AF358"/>
  <c r="AA357"/>
  <c r="AF355"/>
  <c r="AA350"/>
  <c r="AD350"/>
  <c r="AA345"/>
  <c r="AD345"/>
  <c r="AA340"/>
  <c r="AD340"/>
  <c r="F26"/>
  <c r="AF31"/>
  <c r="AC32"/>
  <c r="AG32"/>
  <c r="AG34"/>
  <c r="AB35"/>
  <c r="AA36"/>
  <c r="AE39"/>
  <c r="F39"/>
  <c r="AG39"/>
  <c r="F42"/>
  <c r="AG42"/>
  <c r="AC43"/>
  <c r="F44"/>
  <c r="AG44"/>
  <c r="AC45"/>
  <c r="AG45"/>
  <c r="AD45"/>
  <c r="AA45"/>
  <c r="AF45"/>
  <c r="AD47"/>
  <c r="AA47"/>
  <c r="AE50"/>
  <c r="F50"/>
  <c r="AF50"/>
  <c r="AD50"/>
  <c r="AA50"/>
  <c r="AE52"/>
  <c r="F52"/>
  <c r="AF52"/>
  <c r="AD52"/>
  <c r="AA52"/>
  <c r="AB53"/>
  <c r="AC57"/>
  <c r="F260"/>
  <c r="F248"/>
  <c r="F168"/>
  <c r="F185"/>
  <c r="AB185"/>
  <c r="AC78"/>
  <c r="F78"/>
  <c r="AE91"/>
  <c r="AA91"/>
  <c r="F91"/>
  <c r="AD91"/>
  <c r="AI91" s="1"/>
  <c r="B91" s="1"/>
  <c r="AA297"/>
  <c r="AA296"/>
  <c r="AA295"/>
  <c r="AA294"/>
  <c r="AA293"/>
  <c r="F289"/>
  <c r="AA26"/>
  <c r="AF32"/>
  <c r="F34"/>
  <c r="AE34"/>
  <c r="AC35"/>
  <c r="AF35"/>
  <c r="AI35" s="1"/>
  <c r="B35" s="1"/>
  <c r="AE35"/>
  <c r="F35"/>
  <c r="AB36"/>
  <c r="AD43"/>
  <c r="AA43"/>
  <c r="AC46"/>
  <c r="F47"/>
  <c r="AG47"/>
  <c r="AC48"/>
  <c r="AE49"/>
  <c r="F49"/>
  <c r="AF49"/>
  <c r="AD49"/>
  <c r="AA49"/>
  <c r="AB50"/>
  <c r="AC51"/>
  <c r="AG51"/>
  <c r="AD51"/>
  <c r="AA51"/>
  <c r="AF51"/>
  <c r="AB52"/>
  <c r="AE55"/>
  <c r="F55"/>
  <c r="AF55"/>
  <c r="AD55"/>
  <c r="AA55"/>
  <c r="AA57"/>
  <c r="AG58"/>
  <c r="AD58"/>
  <c r="AA58"/>
  <c r="AF58"/>
  <c r="AB59"/>
  <c r="AC60"/>
  <c r="AE60"/>
  <c r="AF62"/>
  <c r="AB63"/>
  <c r="AG64"/>
  <c r="AD64"/>
  <c r="AA64"/>
  <c r="AF64"/>
  <c r="AB65"/>
  <c r="AC66"/>
  <c r="AE41"/>
  <c r="AF41"/>
  <c r="AD41"/>
  <c r="AA41"/>
  <c r="F41"/>
  <c r="AE292"/>
  <c r="F292"/>
  <c r="AA292"/>
  <c r="AB199"/>
  <c r="F199"/>
  <c r="AE87"/>
  <c r="AA87"/>
  <c r="F87"/>
  <c r="AD87"/>
  <c r="F88"/>
  <c r="F37"/>
  <c r="AE37"/>
  <c r="AF42"/>
  <c r="AF43"/>
  <c r="AF44"/>
  <c r="AF46"/>
  <c r="AF47"/>
  <c r="AA59"/>
  <c r="AA61"/>
  <c r="AD61"/>
  <c r="AA63"/>
  <c r="AD63"/>
  <c r="AE66"/>
  <c r="F66"/>
  <c r="AC254"/>
  <c r="AC161"/>
  <c r="AB156"/>
  <c r="AC149"/>
  <c r="F145"/>
  <c r="AC144"/>
  <c r="AC140"/>
  <c r="AB136"/>
  <c r="F184"/>
  <c r="AB198"/>
  <c r="F198"/>
  <c r="AB202"/>
  <c r="F202"/>
  <c r="F211"/>
  <c r="AB211"/>
  <c r="AF79"/>
  <c r="AF80"/>
  <c r="AG81"/>
  <c r="AA81"/>
  <c r="F81"/>
  <c r="AF83"/>
  <c r="AF84"/>
  <c r="AG85"/>
  <c r="AF87"/>
  <c r="AF88"/>
  <c r="AG89"/>
  <c r="AF91"/>
  <c r="AE92"/>
  <c r="AF92"/>
  <c r="AD92"/>
  <c r="AD106"/>
  <c r="AB66"/>
  <c r="AB246"/>
  <c r="AB168"/>
  <c r="AB164"/>
  <c r="AC157"/>
  <c r="AC153"/>
  <c r="AB148"/>
  <c r="AB143"/>
  <c r="AB139"/>
  <c r="AC133"/>
  <c r="AB128"/>
  <c r="AB182"/>
  <c r="F182"/>
  <c r="AB186"/>
  <c r="F186"/>
  <c r="F190"/>
  <c r="AF292"/>
  <c r="F200"/>
  <c r="F217"/>
  <c r="AB217"/>
  <c r="AE80"/>
  <c r="AA80"/>
  <c r="F80"/>
  <c r="AD80"/>
  <c r="AE84"/>
  <c r="AA84"/>
  <c r="F84"/>
  <c r="AD84"/>
  <c r="AE88"/>
  <c r="AD88"/>
  <c r="AI88" s="1"/>
  <c r="B88" s="1"/>
  <c r="AA33"/>
  <c r="AA34"/>
  <c r="AA39"/>
  <c r="AA40"/>
  <c r="F61"/>
  <c r="F63"/>
  <c r="AE65"/>
  <c r="AD66"/>
  <c r="AB253"/>
  <c r="AC246"/>
  <c r="AB176"/>
  <c r="F169"/>
  <c r="AC168"/>
  <c r="AC164"/>
  <c r="AB159"/>
  <c r="AC148"/>
  <c r="AB144"/>
  <c r="AB140"/>
  <c r="AB135"/>
  <c r="AC128"/>
  <c r="AC124"/>
  <c r="F197"/>
  <c r="AB197"/>
  <c r="F201"/>
  <c r="AB201"/>
  <c r="F210"/>
  <c r="AG78"/>
  <c r="AD78"/>
  <c r="AF78"/>
  <c r="AG80"/>
  <c r="AF81"/>
  <c r="AD81"/>
  <c r="AG82"/>
  <c r="AD82"/>
  <c r="AF82"/>
  <c r="AG84"/>
  <c r="AF85"/>
  <c r="AD85"/>
  <c r="AG86"/>
  <c r="AA86"/>
  <c r="F86"/>
  <c r="AD86"/>
  <c r="AF86"/>
  <c r="AG88"/>
  <c r="AF89"/>
  <c r="AD89"/>
  <c r="AG90"/>
  <c r="AA90"/>
  <c r="F90"/>
  <c r="AD90"/>
  <c r="AF90"/>
  <c r="AG92"/>
  <c r="AB180"/>
  <c r="F180"/>
  <c r="F219"/>
  <c r="AB219"/>
  <c r="F204"/>
  <c r="F188"/>
  <c r="F155"/>
  <c r="F207"/>
  <c r="F249"/>
  <c r="F257"/>
  <c r="AF247"/>
  <c r="AE246"/>
  <c r="AF246"/>
  <c r="AG246"/>
  <c r="AD246"/>
  <c r="G246" s="1"/>
  <c r="AE243"/>
  <c r="G243" s="1"/>
  <c r="F243"/>
  <c r="AD243"/>
  <c r="AD234"/>
  <c r="F234"/>
  <c r="AD223"/>
  <c r="F223"/>
  <c r="AG292"/>
  <c r="F79"/>
  <c r="AA79"/>
  <c r="F83"/>
  <c r="AA83"/>
  <c r="F85"/>
  <c r="AA85"/>
  <c r="F89"/>
  <c r="AA89"/>
  <c r="F106"/>
  <c r="AA106"/>
  <c r="AG79"/>
  <c r="AE81"/>
  <c r="AI81" s="1"/>
  <c r="B81" s="1"/>
  <c r="AG83"/>
  <c r="AE85"/>
  <c r="AG87"/>
  <c r="AE89"/>
  <c r="G89" s="1"/>
  <c r="AG91"/>
  <c r="AG106"/>
  <c r="F212"/>
  <c r="F147"/>
  <c r="F134"/>
  <c r="F192"/>
  <c r="AE262"/>
  <c r="AF262"/>
  <c r="AD262"/>
  <c r="AI262" s="1"/>
  <c r="B262" s="1"/>
  <c r="F262"/>
  <c r="AG250"/>
  <c r="AD245"/>
  <c r="AD238"/>
  <c r="F238"/>
  <c r="F215"/>
  <c r="F203"/>
  <c r="F146"/>
  <c r="F218"/>
  <c r="F256"/>
  <c r="F129"/>
  <c r="F130"/>
  <c r="AD253"/>
  <c r="AD251"/>
  <c r="AF245"/>
  <c r="AF240"/>
  <c r="F240"/>
  <c r="AE240"/>
  <c r="AD239"/>
  <c r="AE222"/>
  <c r="AF222"/>
  <c r="AG222"/>
  <c r="F222"/>
  <c r="AG267"/>
  <c r="AD266"/>
  <c r="AE265"/>
  <c r="AF264"/>
  <c r="AG263"/>
  <c r="AG261"/>
  <c r="AF260"/>
  <c r="AE259"/>
  <c r="AF258"/>
  <c r="AG257"/>
  <c r="AF256"/>
  <c r="AE255"/>
  <c r="AF254"/>
  <c r="AE253"/>
  <c r="AD252"/>
  <c r="AE251"/>
  <c r="AG249"/>
  <c r="AF248"/>
  <c r="AE247"/>
  <c r="AG245"/>
  <c r="AF244"/>
  <c r="AG243"/>
  <c r="AG241"/>
  <c r="AD240"/>
  <c r="AG239"/>
  <c r="AF238"/>
  <c r="AE237"/>
  <c r="AF236"/>
  <c r="AG235"/>
  <c r="AF234"/>
  <c r="AD224"/>
  <c r="AG223"/>
  <c r="AE221"/>
  <c r="AE220"/>
  <c r="AD219"/>
  <c r="AF216"/>
  <c r="AD215"/>
  <c r="AF210"/>
  <c r="AE207"/>
  <c r="AF201"/>
  <c r="AE199"/>
  <c r="AG197"/>
  <c r="AD265"/>
  <c r="AF261"/>
  <c r="AD259"/>
  <c r="AF257"/>
  <c r="AD255"/>
  <c r="AF249"/>
  <c r="AD247"/>
  <c r="AE244"/>
  <c r="AF243"/>
  <c r="AE242"/>
  <c r="AF241"/>
  <c r="AG240"/>
  <c r="AF239"/>
  <c r="AE238"/>
  <c r="AD237"/>
  <c r="AF235"/>
  <c r="AE234"/>
  <c r="AG224"/>
  <c r="AD222"/>
  <c r="G222" s="1"/>
  <c r="AF218"/>
  <c r="AG215"/>
  <c r="AF212"/>
  <c r="AF203"/>
  <c r="AD201"/>
  <c r="G201" s="1"/>
  <c r="AE201"/>
  <c r="AD192"/>
  <c r="AD188"/>
  <c r="AF187"/>
  <c r="AD186"/>
  <c r="AE185"/>
  <c r="AF184"/>
  <c r="AF183"/>
  <c r="AE223"/>
  <c r="AF219"/>
  <c r="AG219"/>
  <c r="AF206"/>
  <c r="AF204"/>
  <c r="AD203"/>
  <c r="AE203"/>
  <c r="G203" s="1"/>
  <c r="AD189"/>
  <c r="AE189"/>
  <c r="AF189"/>
  <c r="AG189"/>
  <c r="AD187"/>
  <c r="G187" s="1"/>
  <c r="AE187"/>
  <c r="AG187"/>
  <c r="AD183"/>
  <c r="AI183" s="1"/>
  <c r="B183" s="1"/>
  <c r="AE183"/>
  <c r="AF221"/>
  <c r="AG220"/>
  <c r="AD220"/>
  <c r="AE219"/>
  <c r="AF214"/>
  <c r="AD213"/>
  <c r="AE213"/>
  <c r="AD212"/>
  <c r="AE197"/>
  <c r="AF196"/>
  <c r="AG195"/>
  <c r="AG221"/>
  <c r="AD218"/>
  <c r="AD216"/>
  <c r="AD214"/>
  <c r="AG213"/>
  <c r="AE211"/>
  <c r="AD206"/>
  <c r="AD204"/>
  <c r="AG203"/>
  <c r="AF202"/>
  <c r="AG201"/>
  <c r="AD196"/>
  <c r="AE195"/>
  <c r="AD194"/>
  <c r="AE193"/>
  <c r="AF192"/>
  <c r="AE191"/>
  <c r="AD190"/>
  <c r="AF188"/>
  <c r="AF186"/>
  <c r="AG185"/>
  <c r="AD184"/>
  <c r="AG183"/>
  <c r="AD182"/>
  <c r="AE182"/>
  <c r="AF180"/>
  <c r="AF179"/>
  <c r="AE178"/>
  <c r="AE177"/>
  <c r="AF177"/>
  <c r="AG176"/>
  <c r="AD173"/>
  <c r="AD171"/>
  <c r="AD168"/>
  <c r="AE168"/>
  <c r="AF168"/>
  <c r="AG164"/>
  <c r="AD164"/>
  <c r="AE164"/>
  <c r="AF164"/>
  <c r="AD159"/>
  <c r="AF158"/>
  <c r="AG158"/>
  <c r="AD158"/>
  <c r="AD157"/>
  <c r="AF154"/>
  <c r="AG154"/>
  <c r="AD154"/>
  <c r="AF151"/>
  <c r="AD133"/>
  <c r="AG218"/>
  <c r="AF217"/>
  <c r="AG216"/>
  <c r="AF215"/>
  <c r="AG214"/>
  <c r="AE212"/>
  <c r="AE210"/>
  <c r="AD209"/>
  <c r="AG208"/>
  <c r="AD207"/>
  <c r="AG206"/>
  <c r="AF205"/>
  <c r="AG204"/>
  <c r="AE202"/>
  <c r="AE200"/>
  <c r="AD199"/>
  <c r="AG198"/>
  <c r="AD197"/>
  <c r="AG196"/>
  <c r="AD195"/>
  <c r="AG194"/>
  <c r="AE192"/>
  <c r="AD191"/>
  <c r="AG190"/>
  <c r="AE188"/>
  <c r="AE186"/>
  <c r="AF185"/>
  <c r="AG184"/>
  <c r="AG178"/>
  <c r="AD174"/>
  <c r="AE174"/>
  <c r="AF174"/>
  <c r="AE172"/>
  <c r="AG170"/>
  <c r="AF163"/>
  <c r="AG160"/>
  <c r="AD153"/>
  <c r="AE146"/>
  <c r="AG143"/>
  <c r="AE143"/>
  <c r="AF143"/>
  <c r="AD143"/>
  <c r="AD142"/>
  <c r="AE142"/>
  <c r="AG142"/>
  <c r="AE180"/>
  <c r="AD179"/>
  <c r="AD170"/>
  <c r="AE170"/>
  <c r="AF170"/>
  <c r="AE166"/>
  <c r="G166" s="1"/>
  <c r="AD156"/>
  <c r="AE156"/>
  <c r="AF156"/>
  <c r="AD151"/>
  <c r="AF150"/>
  <c r="AG150"/>
  <c r="AD150"/>
  <c r="G150" s="1"/>
  <c r="AD176"/>
  <c r="AE176"/>
  <c r="AF176"/>
  <c r="AF167"/>
  <c r="AF166"/>
  <c r="AG166"/>
  <c r="AD166"/>
  <c r="AD163"/>
  <c r="AF162"/>
  <c r="AG162"/>
  <c r="AD162"/>
  <c r="AD161"/>
  <c r="AG156"/>
  <c r="AE150"/>
  <c r="AF146"/>
  <c r="AG146"/>
  <c r="AD146"/>
  <c r="AF139"/>
  <c r="AD139"/>
  <c r="AE136"/>
  <c r="G136" s="1"/>
  <c r="AE134"/>
  <c r="AG134"/>
  <c r="AD178"/>
  <c r="AG177"/>
  <c r="AG175"/>
  <c r="AE173"/>
  <c r="AD172"/>
  <c r="AG171"/>
  <c r="AG169"/>
  <c r="AE167"/>
  <c r="AG165"/>
  <c r="AE163"/>
  <c r="AG161"/>
  <c r="AF160"/>
  <c r="AE159"/>
  <c r="AG157"/>
  <c r="AE155"/>
  <c r="AG153"/>
  <c r="AF152"/>
  <c r="AE151"/>
  <c r="AI151" s="1"/>
  <c r="B151" s="1"/>
  <c r="AE149"/>
  <c r="AE147"/>
  <c r="AD144"/>
  <c r="AE141"/>
  <c r="AD140"/>
  <c r="AG139"/>
  <c r="AG136"/>
  <c r="AG118"/>
  <c r="G118" s="1"/>
  <c r="AD118"/>
  <c r="AE118"/>
  <c r="AF118"/>
  <c r="AF117"/>
  <c r="G117" s="1"/>
  <c r="AG117"/>
  <c r="AD117"/>
  <c r="AE117"/>
  <c r="AD114"/>
  <c r="AI114" s="1"/>
  <c r="AE114"/>
  <c r="AF114"/>
  <c r="AG114"/>
  <c r="AF175"/>
  <c r="AF171"/>
  <c r="AF169"/>
  <c r="AD167"/>
  <c r="AF161"/>
  <c r="AE160"/>
  <c r="AF157"/>
  <c r="AD155"/>
  <c r="AF153"/>
  <c r="AE152"/>
  <c r="AD149"/>
  <c r="AD147"/>
  <c r="AF145"/>
  <c r="AG144"/>
  <c r="AG141"/>
  <c r="AG140"/>
  <c r="AG137"/>
  <c r="AF129"/>
  <c r="AG129"/>
  <c r="AD129"/>
  <c r="AE129"/>
  <c r="AI129" s="1"/>
  <c r="B129" s="1"/>
  <c r="AF127"/>
  <c r="AG127"/>
  <c r="AD127"/>
  <c r="AE127"/>
  <c r="AD125"/>
  <c r="AE125"/>
  <c r="AF125"/>
  <c r="AG125"/>
  <c r="AD123"/>
  <c r="AE123"/>
  <c r="AF123"/>
  <c r="AG123"/>
  <c r="AE120"/>
  <c r="AF120"/>
  <c r="AG120"/>
  <c r="AD120"/>
  <c r="AF119"/>
  <c r="AG119"/>
  <c r="AD119"/>
  <c r="AE119"/>
  <c r="AD138"/>
  <c r="AD136"/>
  <c r="AF136"/>
  <c r="AF134"/>
  <c r="AI134" s="1"/>
  <c r="B134" s="1"/>
  <c r="AD134"/>
  <c r="AE133"/>
  <c r="AG133"/>
  <c r="AD131"/>
  <c r="G131" s="1"/>
  <c r="AE131"/>
  <c r="AF131"/>
  <c r="AG131"/>
  <c r="AG130"/>
  <c r="AD130"/>
  <c r="AE130"/>
  <c r="AF130"/>
  <c r="AE128"/>
  <c r="AF128"/>
  <c r="AG128"/>
  <c r="AD128"/>
  <c r="AG126"/>
  <c r="AD126"/>
  <c r="AE126"/>
  <c r="AF126"/>
  <c r="AG124"/>
  <c r="AD124"/>
  <c r="AE124"/>
  <c r="AF124"/>
  <c r="AE122"/>
  <c r="AF122"/>
  <c r="AG122"/>
  <c r="AD122"/>
  <c r="AG116"/>
  <c r="AE144"/>
  <c r="G144" s="1"/>
  <c r="AF142"/>
  <c r="AD141"/>
  <c r="AE140"/>
  <c r="AE139"/>
  <c r="AI139" s="1"/>
  <c r="B139" s="1"/>
  <c r="AG138"/>
  <c r="AE135"/>
  <c r="AG135"/>
  <c r="AF133"/>
  <c r="G133" s="1"/>
  <c r="AF132"/>
  <c r="AD132"/>
  <c r="AG121"/>
  <c r="F93"/>
  <c r="AC94"/>
  <c r="AG101"/>
  <c r="AA101"/>
  <c r="AE102"/>
  <c r="AE225"/>
  <c r="AE227"/>
  <c r="AD232"/>
  <c r="AI232" s="1"/>
  <c r="B232" s="1"/>
  <c r="AE232"/>
  <c r="F232"/>
  <c r="AG232"/>
  <c r="AE233"/>
  <c r="AE116"/>
  <c r="AE181"/>
  <c r="F181"/>
  <c r="AD181"/>
  <c r="AE95"/>
  <c r="F95"/>
  <c r="AF95"/>
  <c r="AD95"/>
  <c r="AG100"/>
  <c r="AA100"/>
  <c r="AG104"/>
  <c r="AA104"/>
  <c r="AG227"/>
  <c r="AG231"/>
  <c r="AG93"/>
  <c r="AA93"/>
  <c r="AF93"/>
  <c r="AE94"/>
  <c r="F94"/>
  <c r="AF94"/>
  <c r="G94" s="1"/>
  <c r="AD94"/>
  <c r="AC95"/>
  <c r="AE96"/>
  <c r="F96"/>
  <c r="AF96"/>
  <c r="AD96"/>
  <c r="AC97"/>
  <c r="AG99"/>
  <c r="AA99"/>
  <c r="AE100"/>
  <c r="AG103"/>
  <c r="AA103"/>
  <c r="AF104"/>
  <c r="AE104"/>
  <c r="AF231"/>
  <c r="AD116"/>
  <c r="AG115"/>
  <c r="AA95"/>
  <c r="AG96"/>
  <c r="AG102"/>
  <c r="AA102"/>
  <c r="AF225"/>
  <c r="AG225"/>
  <c r="AA225"/>
  <c r="AG233"/>
  <c r="AA233"/>
  <c r="AD233"/>
  <c r="F233"/>
  <c r="AF98"/>
  <c r="AD99"/>
  <c r="AD100"/>
  <c r="AD101"/>
  <c r="AD102"/>
  <c r="AD103"/>
  <c r="AD104"/>
  <c r="AD105"/>
  <c r="AD225"/>
  <c r="G225" s="1"/>
  <c r="AD226"/>
  <c r="AD227"/>
  <c r="AD228"/>
  <c r="AF229"/>
  <c r="AD230"/>
  <c r="AF232"/>
  <c r="AF233"/>
  <c r="AG226"/>
  <c r="AA227"/>
  <c r="AA228"/>
  <c r="AG228"/>
  <c r="F229"/>
  <c r="AA230"/>
  <c r="F231"/>
  <c r="AE231"/>
  <c r="AD98"/>
  <c r="AF99"/>
  <c r="AF100"/>
  <c r="AF101"/>
  <c r="AF102"/>
  <c r="AF103"/>
  <c r="F97"/>
  <c r="AA98"/>
  <c r="F99"/>
  <c r="F100"/>
  <c r="F101"/>
  <c r="F102"/>
  <c r="F103"/>
  <c r="F104"/>
  <c r="F105"/>
  <c r="F225"/>
  <c r="F226"/>
  <c r="F227"/>
  <c r="F228"/>
  <c r="AA229"/>
  <c r="F230"/>
  <c r="AA231"/>
  <c r="AA232"/>
  <c r="G176"/>
  <c r="AI80"/>
  <c r="B80" s="1"/>
  <c r="B109"/>
  <c r="AI309"/>
  <c r="B309" s="1"/>
  <c r="G307"/>
  <c r="G72"/>
  <c r="G332"/>
  <c r="AI104"/>
  <c r="B104" s="1"/>
  <c r="AI156"/>
  <c r="B156" s="1"/>
  <c r="G183"/>
  <c r="AI187"/>
  <c r="B187" s="1"/>
  <c r="AI253"/>
  <c r="B253"/>
  <c r="AI87"/>
  <c r="B87" s="1"/>
  <c r="AI235"/>
  <c r="B235" s="1"/>
  <c r="AI71"/>
  <c r="B71" s="1"/>
  <c r="G15"/>
  <c r="G16"/>
  <c r="AI312"/>
  <c r="B312" s="1"/>
  <c r="AI269"/>
  <c r="B269" s="1"/>
  <c r="AI343"/>
  <c r="B343" s="1"/>
  <c r="B348"/>
  <c r="G325"/>
  <c r="AI325"/>
  <c r="B325" s="1"/>
  <c r="G126"/>
  <c r="G151"/>
  <c r="AI222"/>
  <c r="B222" s="1"/>
  <c r="AI245"/>
  <c r="B245" s="1"/>
  <c r="G245"/>
  <c r="G250"/>
  <c r="AI250"/>
  <c r="B250" s="1"/>
  <c r="AI25"/>
  <c r="B25" s="1"/>
  <c r="G338"/>
  <c r="AI338"/>
  <c r="B338" s="1"/>
  <c r="AI94"/>
  <c r="B94" s="1"/>
  <c r="AI96"/>
  <c r="B96" s="1"/>
  <c r="AI131"/>
  <c r="B131" s="1"/>
  <c r="AI125"/>
  <c r="B125" s="1"/>
  <c r="G139"/>
  <c r="AI150"/>
  <c r="B150" s="1"/>
  <c r="AI142"/>
  <c r="B142" s="1"/>
  <c r="AI240"/>
  <c r="B240"/>
  <c r="AI85"/>
  <c r="B85" s="1"/>
  <c r="G85"/>
  <c r="AI339"/>
  <c r="B339" s="1"/>
  <c r="AI346"/>
  <c r="B346" s="1"/>
  <c r="G346"/>
  <c r="G326"/>
  <c r="AI330"/>
  <c r="B330" s="1"/>
  <c r="B114"/>
  <c r="G10" l="1"/>
  <c r="AI10"/>
  <c r="B10" s="1"/>
  <c r="AD351"/>
  <c r="F351"/>
  <c r="AF351"/>
  <c r="AA351"/>
  <c r="AG351"/>
  <c r="AF328"/>
  <c r="AD328"/>
  <c r="F310"/>
  <c r="AG310"/>
  <c r="AD310"/>
  <c r="AE310"/>
  <c r="AF310"/>
  <c r="AD272"/>
  <c r="AA272"/>
  <c r="AF272"/>
  <c r="AD21"/>
  <c r="AA21"/>
  <c r="AG21"/>
  <c r="G119"/>
  <c r="AI119"/>
  <c r="B119" s="1"/>
  <c r="G4"/>
  <c r="AI4"/>
  <c r="B4" s="1"/>
  <c r="AE283"/>
  <c r="AG283"/>
  <c r="AD283"/>
  <c r="AD56"/>
  <c r="AG56"/>
  <c r="F56"/>
  <c r="AF56"/>
  <c r="AI89"/>
  <c r="B89" s="1"/>
  <c r="G83"/>
  <c r="G233"/>
  <c r="G35"/>
  <c r="G3"/>
  <c r="AI164"/>
  <c r="B164" s="1"/>
  <c r="G164"/>
  <c r="AI6"/>
  <c r="B6" s="1"/>
  <c r="G6"/>
  <c r="F337"/>
  <c r="AF337"/>
  <c r="AG337"/>
  <c r="AA337"/>
  <c r="AD337"/>
  <c r="AE337"/>
  <c r="AE324"/>
  <c r="F324"/>
  <c r="AA324"/>
  <c r="AD324"/>
  <c r="AA306"/>
  <c r="AG306"/>
  <c r="F306"/>
  <c r="AE306"/>
  <c r="AF306"/>
  <c r="AE30"/>
  <c r="F30"/>
  <c r="F11"/>
  <c r="AE11"/>
  <c r="AD57"/>
  <c r="AF57"/>
  <c r="AG57"/>
  <c r="AA280"/>
  <c r="AF280"/>
  <c r="AI246"/>
  <c r="B246" s="1"/>
  <c r="G253"/>
  <c r="AI92"/>
  <c r="B92" s="1"/>
  <c r="AI76"/>
  <c r="B76" s="1"/>
  <c r="AI117"/>
  <c r="B117" s="1"/>
  <c r="G7"/>
  <c r="G88"/>
  <c r="G348"/>
  <c r="G81"/>
  <c r="AI203"/>
  <c r="B203" s="1"/>
  <c r="AI124"/>
  <c r="B124" s="1"/>
  <c r="AI123"/>
  <c r="B123" s="1"/>
  <c r="AI189"/>
  <c r="B189" s="1"/>
  <c r="AI60"/>
  <c r="B60" s="1"/>
  <c r="G305"/>
  <c r="AI14"/>
  <c r="B14" s="1"/>
  <c r="G353"/>
  <c r="G306"/>
  <c r="AI306"/>
  <c r="B306" s="1"/>
  <c r="AE334"/>
  <c r="AI334" s="1"/>
  <c r="B334" s="1"/>
  <c r="AA334"/>
  <c r="AF334"/>
  <c r="F68"/>
  <c r="AF68"/>
  <c r="AA68"/>
  <c r="AE68"/>
  <c r="AG17"/>
  <c r="AF17"/>
  <c r="AE17"/>
  <c r="AI17" s="1"/>
  <c r="B17" s="1"/>
  <c r="AA17"/>
  <c r="AG276"/>
  <c r="AE276"/>
  <c r="AI276" s="1"/>
  <c r="B276" s="1"/>
  <c r="AA276"/>
  <c r="AD59"/>
  <c r="AE59"/>
  <c r="F59"/>
  <c r="AF59"/>
  <c r="AA62"/>
  <c r="AD62"/>
  <c r="AG62"/>
  <c r="F108"/>
  <c r="AA108"/>
  <c r="AF108"/>
  <c r="AD271"/>
  <c r="AA271"/>
  <c r="AI331"/>
  <c r="B331" s="1"/>
  <c r="AA308"/>
  <c r="AF308"/>
  <c r="AI308" s="1"/>
  <c r="B308" s="1"/>
  <c r="AI102"/>
  <c r="B102" s="1"/>
  <c r="AF112"/>
  <c r="AG77"/>
  <c r="G77" s="1"/>
  <c r="AD74"/>
  <c r="AG69"/>
  <c r="G69" s="1"/>
  <c r="AE21"/>
  <c r="AE311"/>
  <c r="AI311" s="1"/>
  <c r="B311" s="1"/>
  <c r="AF301"/>
  <c r="AI301" s="1"/>
  <c r="B301" s="1"/>
  <c r="F300"/>
  <c r="F297"/>
  <c r="AG296"/>
  <c r="AG295"/>
  <c r="AE286"/>
  <c r="AE367"/>
  <c r="AG363"/>
  <c r="AE345"/>
  <c r="AG340"/>
  <c r="AD28"/>
  <c r="AD29"/>
  <c r="AG33"/>
  <c r="AF39"/>
  <c r="AE45"/>
  <c r="G45" s="1"/>
  <c r="F58"/>
  <c r="AE277"/>
  <c r="AE258"/>
  <c r="AA250"/>
  <c r="AE249"/>
  <c r="AA224"/>
  <c r="AA223"/>
  <c r="AA199"/>
  <c r="AA185"/>
  <c r="AF172"/>
  <c r="AA157"/>
  <c r="AA156"/>
  <c r="AA150"/>
  <c r="F142"/>
  <c r="AA141"/>
  <c r="F137"/>
  <c r="AA136"/>
  <c r="AF227"/>
  <c r="AI227" s="1"/>
  <c r="B227" s="1"/>
  <c r="AF263"/>
  <c r="AD263"/>
  <c r="AE263"/>
  <c r="G285"/>
  <c r="AI243"/>
  <c r="B243" s="1"/>
  <c r="AI353"/>
  <c r="B353" s="1"/>
  <c r="AI3"/>
  <c r="B3" s="1"/>
  <c r="G92"/>
  <c r="G262"/>
  <c r="AI201"/>
  <c r="B201" s="1"/>
  <c r="AI166"/>
  <c r="B166" s="1"/>
  <c r="G14"/>
  <c r="G104"/>
  <c r="AI100"/>
  <c r="B100" s="1"/>
  <c r="G96"/>
  <c r="G142"/>
  <c r="AI122"/>
  <c r="B122" s="1"/>
  <c r="G124"/>
  <c r="AI128"/>
  <c r="B128" s="1"/>
  <c r="AI130"/>
  <c r="B130" s="1"/>
  <c r="AI136"/>
  <c r="B136" s="1"/>
  <c r="AI120"/>
  <c r="B120" s="1"/>
  <c r="G123"/>
  <c r="AI127"/>
  <c r="B127" s="1"/>
  <c r="G156"/>
  <c r="AI170"/>
  <c r="B170" s="1"/>
  <c r="G143"/>
  <c r="G80"/>
  <c r="G87"/>
  <c r="AI45"/>
  <c r="B45" s="1"/>
  <c r="AI326"/>
  <c r="B326" s="1"/>
  <c r="AA341"/>
  <c r="F123"/>
  <c r="F117"/>
  <c r="AB12"/>
  <c r="AA4"/>
  <c r="AC8"/>
  <c r="AF8"/>
  <c r="AB6"/>
  <c r="AB112"/>
  <c r="AC111"/>
  <c r="AC110"/>
  <c r="AE108"/>
  <c r="AE107"/>
  <c r="AE75"/>
  <c r="AC73"/>
  <c r="AB24"/>
  <c r="AC23"/>
  <c r="AC22"/>
  <c r="AB18"/>
  <c r="AB17"/>
  <c r="AB15"/>
  <c r="AC14"/>
  <c r="AB14"/>
  <c r="AC310"/>
  <c r="AC307"/>
  <c r="AC303"/>
  <c r="AC302"/>
  <c r="AB302"/>
  <c r="AC296"/>
  <c r="AC295"/>
  <c r="AC294"/>
  <c r="AG294"/>
  <c r="AB293"/>
  <c r="AE291"/>
  <c r="AC288"/>
  <c r="AB287"/>
  <c r="F284"/>
  <c r="AF281"/>
  <c r="AI281" s="1"/>
  <c r="B281" s="1"/>
  <c r="AB277"/>
  <c r="AE289"/>
  <c r="AC369"/>
  <c r="AB368"/>
  <c r="AF365"/>
  <c r="AD364"/>
  <c r="AF361"/>
  <c r="AC360"/>
  <c r="AE360"/>
  <c r="AC359"/>
  <c r="AB359"/>
  <c r="AC346"/>
  <c r="AB342"/>
  <c r="AE340"/>
  <c r="G340" s="1"/>
  <c r="AB337"/>
  <c r="AC334"/>
  <c r="AB334"/>
  <c r="AB325"/>
  <c r="AB321"/>
  <c r="F246"/>
  <c r="AC25"/>
  <c r="AE31"/>
  <c r="AC38"/>
  <c r="AC40"/>
  <c r="AF40"/>
  <c r="AB46"/>
  <c r="AC47"/>
  <c r="AE22"/>
  <c r="AG52"/>
  <c r="G52" s="1"/>
  <c r="F57"/>
  <c r="AB60"/>
  <c r="AC61"/>
  <c r="AG63"/>
  <c r="AI63" s="1"/>
  <c r="B63" s="1"/>
  <c r="AA258"/>
  <c r="F254"/>
  <c r="AB161"/>
  <c r="AC154"/>
  <c r="F154"/>
  <c r="AA139"/>
  <c r="AB118"/>
  <c r="AC90"/>
  <c r="AC198"/>
  <c r="AC200"/>
  <c r="AC217"/>
  <c r="AA255"/>
  <c r="AE254"/>
  <c r="AA214"/>
  <c r="AA203"/>
  <c r="AD180"/>
  <c r="AI180" s="1"/>
  <c r="B180" s="1"/>
  <c r="AG180"/>
  <c r="AE179"/>
  <c r="AA171"/>
  <c r="AA168"/>
  <c r="AE145"/>
  <c r="F133"/>
  <c r="AA132"/>
  <c r="AB102"/>
  <c r="AD160"/>
  <c r="G160" s="1"/>
  <c r="F160"/>
  <c r="G227"/>
  <c r="G232"/>
  <c r="AI146"/>
  <c r="B146" s="1"/>
  <c r="G63"/>
  <c r="AI225"/>
  <c r="B225" s="1"/>
  <c r="AI251"/>
  <c r="B251" s="1"/>
  <c r="G263"/>
  <c r="G281"/>
  <c r="G308"/>
  <c r="AI70"/>
  <c r="B70" s="1"/>
  <c r="G71"/>
  <c r="AF322"/>
  <c r="G322" s="1"/>
  <c r="AE315"/>
  <c r="AI315" s="1"/>
  <c r="B315" s="1"/>
  <c r="AD314"/>
  <c r="G314" s="1"/>
  <c r="AC313"/>
  <c r="AE354"/>
  <c r="G354" s="1"/>
  <c r="F343"/>
  <c r="AC11"/>
  <c r="AA10"/>
  <c r="AB8"/>
  <c r="AC4"/>
  <c r="AB111"/>
  <c r="AB110"/>
  <c r="AF110"/>
  <c r="AC109"/>
  <c r="AB75"/>
  <c r="AE74"/>
  <c r="AD73"/>
  <c r="AB72"/>
  <c r="AE67"/>
  <c r="AB23"/>
  <c r="AB22"/>
  <c r="AF20"/>
  <c r="AI20" s="1"/>
  <c r="B20" s="1"/>
  <c r="AF18"/>
  <c r="AI18" s="1"/>
  <c r="B18" s="1"/>
  <c r="AC13"/>
  <c r="F286"/>
  <c r="AB307"/>
  <c r="AC301"/>
  <c r="AB301"/>
  <c r="AC297"/>
  <c r="AG293"/>
  <c r="AB291"/>
  <c r="N290"/>
  <c r="AF290" s="1"/>
  <c r="AG286"/>
  <c r="AF286"/>
  <c r="AC284"/>
  <c r="AB284"/>
  <c r="AC282"/>
  <c r="AB282"/>
  <c r="AG277"/>
  <c r="AF276"/>
  <c r="G276" s="1"/>
  <c r="AB275"/>
  <c r="AF369"/>
  <c r="AC368"/>
  <c r="AE368"/>
  <c r="AC367"/>
  <c r="AB367"/>
  <c r="AB358"/>
  <c r="AE357"/>
  <c r="AD356"/>
  <c r="AB353"/>
  <c r="AC333"/>
  <c r="AB329"/>
  <c r="AB324"/>
  <c r="F141"/>
  <c r="AD26"/>
  <c r="AC29"/>
  <c r="AB30"/>
  <c r="AC33"/>
  <c r="AF34"/>
  <c r="AI34" s="1"/>
  <c r="B34" s="1"/>
  <c r="AB47"/>
  <c r="AG49"/>
  <c r="G49" s="1"/>
  <c r="AE51"/>
  <c r="AI51" s="1"/>
  <c r="B51" s="1"/>
  <c r="AE56"/>
  <c r="AC59"/>
  <c r="AC62"/>
  <c r="F64"/>
  <c r="AB248"/>
  <c r="AC247"/>
  <c r="F179"/>
  <c r="F178"/>
  <c r="AA173"/>
  <c r="F151"/>
  <c r="AA143"/>
  <c r="AB124"/>
  <c r="AC114"/>
  <c r="AC209"/>
  <c r="AC171"/>
  <c r="AC204"/>
  <c r="AC173"/>
  <c r="AB249"/>
  <c r="AB222"/>
  <c r="AB257"/>
  <c r="AC250"/>
  <c r="AB242"/>
  <c r="AC205"/>
  <c r="AB237"/>
  <c r="AA266"/>
  <c r="AE248"/>
  <c r="AD242"/>
  <c r="AA241"/>
  <c r="AA188"/>
  <c r="AF178"/>
  <c r="G178" s="1"/>
  <c r="F161"/>
  <c r="F152"/>
  <c r="AA151"/>
  <c r="AA145"/>
  <c r="AF226"/>
  <c r="AG282"/>
  <c r="F282"/>
  <c r="AF165"/>
  <c r="AA165"/>
  <c r="AA144"/>
  <c r="F144"/>
  <c r="AA352"/>
  <c r="AA347"/>
  <c r="AC5"/>
  <c r="AE5"/>
  <c r="G5" s="1"/>
  <c r="F126"/>
  <c r="AB11"/>
  <c r="AC7"/>
  <c r="AB4"/>
  <c r="AE112"/>
  <c r="AE111"/>
  <c r="AE110"/>
  <c r="AD108"/>
  <c r="AB76"/>
  <c r="AC75"/>
  <c r="AD75"/>
  <c r="AB74"/>
  <c r="AC72"/>
  <c r="AC71"/>
  <c r="AC70"/>
  <c r="AB70"/>
  <c r="AE73"/>
  <c r="AC67"/>
  <c r="AE24"/>
  <c r="AD23"/>
  <c r="G23" s="1"/>
  <c r="AF22"/>
  <c r="AC21"/>
  <c r="AF21"/>
  <c r="AB20"/>
  <c r="AC19"/>
  <c r="AB16"/>
  <c r="AC316"/>
  <c r="AC312"/>
  <c r="AB311"/>
  <c r="AC308"/>
  <c r="AB300"/>
  <c r="AC299"/>
  <c r="AB298"/>
  <c r="F298"/>
  <c r="AB281"/>
  <c r="AC280"/>
  <c r="AB274"/>
  <c r="AC273"/>
  <c r="AC357"/>
  <c r="AB357"/>
  <c r="AB356"/>
  <c r="AF356"/>
  <c r="AB351"/>
  <c r="AB345"/>
  <c r="AG345"/>
  <c r="AB344"/>
  <c r="AC343"/>
  <c r="AC340"/>
  <c r="AB320"/>
  <c r="AC28"/>
  <c r="AC39"/>
  <c r="AE42"/>
  <c r="G42" s="1"/>
  <c r="AB54"/>
  <c r="AG54"/>
  <c r="AI54" s="1"/>
  <c r="B54" s="1"/>
  <c r="AA249"/>
  <c r="AC170"/>
  <c r="AB170"/>
  <c r="AC163"/>
  <c r="AB162"/>
  <c r="AC156"/>
  <c r="F150"/>
  <c r="AC142"/>
  <c r="AB142"/>
  <c r="AC123"/>
  <c r="AC183"/>
  <c r="AC83"/>
  <c r="AB85"/>
  <c r="AC88"/>
  <c r="AC202"/>
  <c r="AC210"/>
  <c r="AB210"/>
  <c r="AC211"/>
  <c r="AC258"/>
  <c r="AD258"/>
  <c r="AE252"/>
  <c r="AA190"/>
  <c r="AA187"/>
  <c r="AG149"/>
  <c r="AA129"/>
  <c r="AA123"/>
  <c r="AE13"/>
  <c r="G13" s="1"/>
  <c r="AA96"/>
  <c r="AF13"/>
  <c r="AA318"/>
  <c r="AF318"/>
  <c r="AG317"/>
  <c r="G317" s="1"/>
  <c r="AF316"/>
  <c r="AB310"/>
  <c r="AB305"/>
  <c r="AC304"/>
  <c r="AB304"/>
  <c r="AC300"/>
  <c r="AC298"/>
  <c r="AB297"/>
  <c r="AC293"/>
  <c r="AC291"/>
  <c r="AF291"/>
  <c r="AB290"/>
  <c r="AC283"/>
  <c r="AE282"/>
  <c r="AI282" s="1"/>
  <c r="B282" s="1"/>
  <c r="AC281"/>
  <c r="AE280"/>
  <c r="AB279"/>
  <c r="AC276"/>
  <c r="AC275"/>
  <c r="AB271"/>
  <c r="AE366"/>
  <c r="AG364"/>
  <c r="AE363"/>
  <c r="AB362"/>
  <c r="AE359"/>
  <c r="AC355"/>
  <c r="AC351"/>
  <c r="AC349"/>
  <c r="AC348"/>
  <c r="AB348"/>
  <c r="AC345"/>
  <c r="AC341"/>
  <c r="AB339"/>
  <c r="AE335"/>
  <c r="AC332"/>
  <c r="AB330"/>
  <c r="AB33"/>
  <c r="AG36"/>
  <c r="AF38"/>
  <c r="AC50"/>
  <c r="AC52"/>
  <c r="AC54"/>
  <c r="AB57"/>
  <c r="AE57"/>
  <c r="AG59"/>
  <c r="AE62"/>
  <c r="AG65"/>
  <c r="G65" s="1"/>
  <c r="AC260"/>
  <c r="F253"/>
  <c r="F247"/>
  <c r="F163"/>
  <c r="F159"/>
  <c r="AC145"/>
  <c r="F140"/>
  <c r="AB122"/>
  <c r="AC184"/>
  <c r="AB79"/>
  <c r="AB80"/>
  <c r="AB81"/>
  <c r="AB86"/>
  <c r="AE82"/>
  <c r="AI82" s="1"/>
  <c r="B82" s="1"/>
  <c r="AC203"/>
  <c r="AB174"/>
  <c r="AC174"/>
  <c r="AB213"/>
  <c r="AC214"/>
  <c r="AB206"/>
  <c r="AC206"/>
  <c r="AC165"/>
  <c r="AC256"/>
  <c r="AB134"/>
  <c r="AC134"/>
  <c r="AB262"/>
  <c r="AB221"/>
  <c r="AB220"/>
  <c r="AB266"/>
  <c r="AC266"/>
  <c r="AB205"/>
  <c r="AB258"/>
  <c r="AC259"/>
  <c r="AF259"/>
  <c r="AA222"/>
  <c r="AA209"/>
  <c r="AF207"/>
  <c r="AF199"/>
  <c r="AE196"/>
  <c r="AI196" s="1"/>
  <c r="B196" s="1"/>
  <c r="AA194"/>
  <c r="AE171"/>
  <c r="G171" s="1"/>
  <c r="AE148"/>
  <c r="AE138"/>
  <c r="AA130"/>
  <c r="AB96"/>
  <c r="AC99"/>
  <c r="AE101"/>
  <c r="AI101" s="1"/>
  <c r="B101" s="1"/>
  <c r="AF105"/>
  <c r="AB230"/>
  <c r="AB149"/>
  <c r="F148"/>
  <c r="AB145"/>
  <c r="AC136"/>
  <c r="AC135"/>
  <c r="F128"/>
  <c r="F119"/>
  <c r="AC118"/>
  <c r="AB114"/>
  <c r="AG41"/>
  <c r="AB184"/>
  <c r="AC185"/>
  <c r="AB78"/>
  <c r="AC80"/>
  <c r="AB82"/>
  <c r="AC85"/>
  <c r="AC87"/>
  <c r="AC106"/>
  <c r="AE106"/>
  <c r="AC146"/>
  <c r="AC212"/>
  <c r="F196"/>
  <c r="AC138"/>
  <c r="AC257"/>
  <c r="AB131"/>
  <c r="AC131"/>
  <c r="AC220"/>
  <c r="AB223"/>
  <c r="AC223"/>
  <c r="AC235"/>
  <c r="AC241"/>
  <c r="AC189"/>
  <c r="AC244"/>
  <c r="AB244"/>
  <c r="AC263"/>
  <c r="AB264"/>
  <c r="AB194"/>
  <c r="AG258"/>
  <c r="AG256"/>
  <c r="AG237"/>
  <c r="AA236"/>
  <c r="AG234"/>
  <c r="AI234" s="1"/>
  <c r="B234" s="1"/>
  <c r="AE215"/>
  <c r="AI215" s="1"/>
  <c r="B215" s="1"/>
  <c r="AA212"/>
  <c r="AG200"/>
  <c r="AF195"/>
  <c r="G195" s="1"/>
  <c r="AA195"/>
  <c r="AA159"/>
  <c r="AB94"/>
  <c r="AB95"/>
  <c r="AB97"/>
  <c r="AC102"/>
  <c r="AB225"/>
  <c r="AB232"/>
  <c r="AB188"/>
  <c r="AC188"/>
  <c r="AC195"/>
  <c r="AB152"/>
  <c r="AB147"/>
  <c r="AB207"/>
  <c r="AC207"/>
  <c r="AC218"/>
  <c r="AB177"/>
  <c r="AB250"/>
  <c r="AC238"/>
  <c r="AC267"/>
  <c r="AC234"/>
  <c r="AF267"/>
  <c r="AA264"/>
  <c r="AA260"/>
  <c r="AA259"/>
  <c r="AA238"/>
  <c r="AA221"/>
  <c r="AF194"/>
  <c r="AA193"/>
  <c r="AF182"/>
  <c r="AG148"/>
  <c r="AF141"/>
  <c r="G141" s="1"/>
  <c r="AF140"/>
  <c r="G140" s="1"/>
  <c r="AB181"/>
  <c r="AB93"/>
  <c r="AA94"/>
  <c r="AG95"/>
  <c r="AI95" s="1"/>
  <c r="B95" s="1"/>
  <c r="AC98"/>
  <c r="AB99"/>
  <c r="AB105"/>
  <c r="AB226"/>
  <c r="AB231"/>
  <c r="G108"/>
  <c r="AI108"/>
  <c r="B108" s="1"/>
  <c r="G101"/>
  <c r="G100"/>
  <c r="AI160"/>
  <c r="B160" s="1"/>
  <c r="G130"/>
  <c r="G146"/>
  <c r="G114"/>
  <c r="G127"/>
  <c r="AI233"/>
  <c r="B233" s="1"/>
  <c r="G122"/>
  <c r="AI126"/>
  <c r="B126" s="1"/>
  <c r="G134"/>
  <c r="G120"/>
  <c r="G125"/>
  <c r="G129"/>
  <c r="AI144"/>
  <c r="B144" s="1"/>
  <c r="G189"/>
  <c r="AI62"/>
  <c r="B62" s="1"/>
  <c r="G51"/>
  <c r="G91"/>
  <c r="AI56"/>
  <c r="B56" s="1"/>
  <c r="G54"/>
  <c r="AI23"/>
  <c r="B23" s="1"/>
  <c r="AI15"/>
  <c r="B15" s="1"/>
  <c r="G309"/>
  <c r="AI292"/>
  <c r="B292" s="1"/>
  <c r="G292"/>
  <c r="G22"/>
  <c r="AI22"/>
  <c r="B22" s="1"/>
  <c r="AI176"/>
  <c r="B176" s="1"/>
  <c r="AI133"/>
  <c r="B133" s="1"/>
  <c r="AI307"/>
  <c r="B307" s="1"/>
  <c r="AI314"/>
  <c r="B314" s="1"/>
  <c r="G219"/>
  <c r="AI219"/>
  <c r="B219" s="1"/>
  <c r="G84"/>
  <c r="AI84"/>
  <c r="B84" s="1"/>
  <c r="G102"/>
  <c r="G240"/>
  <c r="AI79"/>
  <c r="B79" s="1"/>
  <c r="AI305"/>
  <c r="B305" s="1"/>
  <c r="AI12"/>
  <c r="B12" s="1"/>
  <c r="G339"/>
  <c r="AI351"/>
  <c r="B351" s="1"/>
  <c r="G321"/>
  <c r="G298"/>
  <c r="AI298"/>
  <c r="B298" s="1"/>
  <c r="G170"/>
  <c r="G251"/>
  <c r="G82"/>
  <c r="G109"/>
  <c r="AI141"/>
  <c r="B141" s="1"/>
  <c r="G128"/>
  <c r="AI118"/>
  <c r="B118" s="1"/>
  <c r="G180"/>
  <c r="AI143"/>
  <c r="B143" s="1"/>
  <c r="AI263"/>
  <c r="B263" s="1"/>
  <c r="G34"/>
  <c r="AA320"/>
  <c r="AF320"/>
  <c r="F320"/>
  <c r="AE320"/>
  <c r="AG320"/>
  <c r="AD313"/>
  <c r="F313"/>
  <c r="AA349"/>
  <c r="F349"/>
  <c r="AG349"/>
  <c r="G349" s="1"/>
  <c r="AG336"/>
  <c r="AE336"/>
  <c r="AA333"/>
  <c r="AE333"/>
  <c r="G333" s="1"/>
  <c r="AA327"/>
  <c r="F327"/>
  <c r="AG327"/>
  <c r="F271"/>
  <c r="AE271"/>
  <c r="AG271"/>
  <c r="AC314"/>
  <c r="F314"/>
  <c r="AG344"/>
  <c r="AA331"/>
  <c r="AD68"/>
  <c r="AF300"/>
  <c r="AI300" s="1"/>
  <c r="B300" s="1"/>
  <c r="AA299"/>
  <c r="F285"/>
  <c r="AA354"/>
  <c r="AE341"/>
  <c r="F332"/>
  <c r="AD36"/>
  <c r="AG53"/>
  <c r="AA328"/>
  <c r="AE328"/>
  <c r="F328"/>
  <c r="AG288"/>
  <c r="AE288"/>
  <c r="F288"/>
  <c r="F287"/>
  <c r="AD287"/>
  <c r="AG275"/>
  <c r="F275"/>
  <c r="AE275"/>
  <c r="AD107"/>
  <c r="AG107"/>
  <c r="AG46"/>
  <c r="AE46"/>
  <c r="F46"/>
  <c r="AF9"/>
  <c r="AG9"/>
  <c r="AD9"/>
  <c r="AA32"/>
  <c r="F32"/>
  <c r="F261"/>
  <c r="AA261"/>
  <c r="AE261"/>
  <c r="F302"/>
  <c r="AG284"/>
  <c r="AI284" s="1"/>
  <c r="B284" s="1"/>
  <c r="F283"/>
  <c r="AE352"/>
  <c r="AE48"/>
  <c r="AA304"/>
  <c r="AD304"/>
  <c r="F304"/>
  <c r="AF270"/>
  <c r="AG270"/>
  <c r="AD270"/>
  <c r="AG278"/>
  <c r="F278"/>
  <c r="AD37"/>
  <c r="AA37"/>
  <c r="AA338"/>
  <c r="AD329"/>
  <c r="AG328"/>
  <c r="AA3"/>
  <c r="F305"/>
  <c r="AA302"/>
  <c r="F281"/>
  <c r="AG274"/>
  <c r="AA344"/>
  <c r="AA27"/>
  <c r="AG28"/>
  <c r="AG29"/>
  <c r="F31"/>
  <c r="AG347"/>
  <c r="AE347"/>
  <c r="F279"/>
  <c r="AF279"/>
  <c r="AI279" s="1"/>
  <c r="B279" s="1"/>
  <c r="AE274"/>
  <c r="G274" s="1"/>
  <c r="F274"/>
  <c r="AG272"/>
  <c r="AE272"/>
  <c r="F272"/>
  <c r="AF11"/>
  <c r="G11" s="1"/>
  <c r="AG11"/>
  <c r="AA11"/>
  <c r="AE19"/>
  <c r="F19"/>
  <c r="AF19"/>
  <c r="AF303"/>
  <c r="AF273"/>
  <c r="G273" s="1"/>
  <c r="AG355"/>
  <c r="AG323"/>
  <c r="AE43"/>
  <c r="AI43" s="1"/>
  <c r="B43" s="1"/>
  <c r="F60"/>
  <c r="AG342"/>
  <c r="F342"/>
  <c r="AG265"/>
  <c r="AF265"/>
  <c r="G265" s="1"/>
  <c r="AA265"/>
  <c r="AE224"/>
  <c r="AI224" s="1"/>
  <c r="B224" s="1"/>
  <c r="AF224"/>
  <c r="F224"/>
  <c r="AA216"/>
  <c r="AE216"/>
  <c r="G216" s="1"/>
  <c r="F206"/>
  <c r="AA206"/>
  <c r="AG192"/>
  <c r="AA192"/>
  <c r="AD177"/>
  <c r="F177"/>
  <c r="AD175"/>
  <c r="AE175"/>
  <c r="AA175"/>
  <c r="F175"/>
  <c r="AF97"/>
  <c r="AG97"/>
  <c r="AA315"/>
  <c r="F73"/>
  <c r="F21"/>
  <c r="AF111"/>
  <c r="G111" s="1"/>
  <c r="AG67"/>
  <c r="AD67"/>
  <c r="AG24"/>
  <c r="AD24"/>
  <c r="F308"/>
  <c r="F294"/>
  <c r="F280"/>
  <c r="F276"/>
  <c r="AA316"/>
  <c r="AF297"/>
  <c r="AD297"/>
  <c r="AG280"/>
  <c r="AD280"/>
  <c r="F335"/>
  <c r="AE369"/>
  <c r="AF368"/>
  <c r="AD368"/>
  <c r="AE364"/>
  <c r="AB363"/>
  <c r="AG362"/>
  <c r="AE361"/>
  <c r="AF360"/>
  <c r="AD360"/>
  <c r="AF357"/>
  <c r="G357" s="1"/>
  <c r="AC353"/>
  <c r="AE350"/>
  <c r="AB341"/>
  <c r="AC336"/>
  <c r="AB332"/>
  <c r="AC329"/>
  <c r="AB328"/>
  <c r="AC325"/>
  <c r="AC324"/>
  <c r="AC321"/>
  <c r="AA30"/>
  <c r="AG31"/>
  <c r="AE32"/>
  <c r="AE33"/>
  <c r="AB42"/>
  <c r="F45"/>
  <c r="AG55"/>
  <c r="AI55" s="1"/>
  <c r="B55" s="1"/>
  <c r="AB58"/>
  <c r="AE58"/>
  <c r="AG66"/>
  <c r="AI66" s="1"/>
  <c r="B66" s="1"/>
  <c r="AC253"/>
  <c r="AC162"/>
  <c r="AC159"/>
  <c r="AB154"/>
  <c r="AB153"/>
  <c r="AB141"/>
  <c r="AB127"/>
  <c r="AC126"/>
  <c r="AC121"/>
  <c r="F118"/>
  <c r="AC186"/>
  <c r="AB190"/>
  <c r="AB292"/>
  <c r="AB87"/>
  <c r="AC152"/>
  <c r="AC147"/>
  <c r="AB218"/>
  <c r="F267"/>
  <c r="F237"/>
  <c r="AE205"/>
  <c r="AG205"/>
  <c r="AE204"/>
  <c r="AA201"/>
  <c r="AA200"/>
  <c r="F176"/>
  <c r="AA174"/>
  <c r="F172"/>
  <c r="AE99"/>
  <c r="AD367"/>
  <c r="AF367"/>
  <c r="AD359"/>
  <c r="AF359"/>
  <c r="AE239"/>
  <c r="AA239"/>
  <c r="F220"/>
  <c r="AA220"/>
  <c r="AF190"/>
  <c r="AE190"/>
  <c r="G190" s="1"/>
  <c r="AF135"/>
  <c r="AD135"/>
  <c r="AA135"/>
  <c r="AA314"/>
  <c r="F354"/>
  <c r="F344"/>
  <c r="AG352"/>
  <c r="AG341"/>
  <c r="F74"/>
  <c r="F22"/>
  <c r="F13"/>
  <c r="F311"/>
  <c r="F303"/>
  <c r="F299"/>
  <c r="F295"/>
  <c r="F290"/>
  <c r="F277"/>
  <c r="F273"/>
  <c r="AD318"/>
  <c r="F317"/>
  <c r="AD302"/>
  <c r="AD296"/>
  <c r="AD295"/>
  <c r="AD294"/>
  <c r="AD293"/>
  <c r="AC269"/>
  <c r="AF289"/>
  <c r="AD289"/>
  <c r="F360"/>
  <c r="F340"/>
  <c r="AG369"/>
  <c r="AD369"/>
  <c r="AG368"/>
  <c r="AG367"/>
  <c r="AC366"/>
  <c r="AF362"/>
  <c r="AD362"/>
  <c r="AG361"/>
  <c r="AD361"/>
  <c r="AG360"/>
  <c r="AG359"/>
  <c r="AC358"/>
  <c r="AE356"/>
  <c r="AB355"/>
  <c r="AC352"/>
  <c r="AB349"/>
  <c r="AF342"/>
  <c r="AD342"/>
  <c r="AC335"/>
  <c r="AB331"/>
  <c r="AB327"/>
  <c r="AB323"/>
  <c r="AC320"/>
  <c r="AE26"/>
  <c r="AB27"/>
  <c r="AF28"/>
  <c r="AI28" s="1"/>
  <c r="B28" s="1"/>
  <c r="AA29"/>
  <c r="AD30"/>
  <c r="AG30"/>
  <c r="AB31"/>
  <c r="F33"/>
  <c r="AD33"/>
  <c r="AC34"/>
  <c r="AD38"/>
  <c r="F48"/>
  <c r="AG50"/>
  <c r="AB260"/>
  <c r="AB254"/>
  <c r="AC179"/>
  <c r="AC176"/>
  <c r="AB163"/>
  <c r="AC158"/>
  <c r="AC151"/>
  <c r="AB121"/>
  <c r="AC86"/>
  <c r="AC91"/>
  <c r="AE86"/>
  <c r="G86" s="1"/>
  <c r="AE90"/>
  <c r="AI90" s="1"/>
  <c r="B90" s="1"/>
  <c r="AC187"/>
  <c r="AC175"/>
  <c r="AC213"/>
  <c r="AC155"/>
  <c r="AC137"/>
  <c r="F216"/>
  <c r="AC265"/>
  <c r="AE260"/>
  <c r="F258"/>
  <c r="F241"/>
  <c r="AF223"/>
  <c r="F189"/>
  <c r="F187"/>
  <c r="AG186"/>
  <c r="F136"/>
  <c r="AA133"/>
  <c r="AA122"/>
  <c r="AA120"/>
  <c r="AA115"/>
  <c r="AD115"/>
  <c r="AG358"/>
  <c r="F358"/>
  <c r="AG27"/>
  <c r="AD27"/>
  <c r="AA92"/>
  <c r="F92"/>
  <c r="F195"/>
  <c r="AB195"/>
  <c r="AB252"/>
  <c r="F252"/>
  <c r="AA267"/>
  <c r="AD267"/>
  <c r="AE267"/>
  <c r="F264"/>
  <c r="AG264"/>
  <c r="AD264"/>
  <c r="AG244"/>
  <c r="AD244"/>
  <c r="F244"/>
  <c r="AA244"/>
  <c r="AA218"/>
  <c r="AE218"/>
  <c r="AI218" s="1"/>
  <c r="B218" s="1"/>
  <c r="AE93"/>
  <c r="AD93"/>
  <c r="AE105"/>
  <c r="AA105"/>
  <c r="AG366"/>
  <c r="AE365"/>
  <c r="AF364"/>
  <c r="AG335"/>
  <c r="AD39"/>
  <c r="AE47"/>
  <c r="AI47" s="1"/>
  <c r="B47" s="1"/>
  <c r="F51"/>
  <c r="AE64"/>
  <c r="F164"/>
  <c r="F157"/>
  <c r="AE257"/>
  <c r="AD257"/>
  <c r="F236"/>
  <c r="F213"/>
  <c r="AG212"/>
  <c r="AA181"/>
  <c r="AD363"/>
  <c r="AF363"/>
  <c r="AG61"/>
  <c r="AE61"/>
  <c r="AB132"/>
  <c r="F132"/>
  <c r="AE266"/>
  <c r="F266"/>
  <c r="AF255"/>
  <c r="AI255" s="1"/>
  <c r="B255" s="1"/>
  <c r="AG255"/>
  <c r="F255"/>
  <c r="AA242"/>
  <c r="F242"/>
  <c r="AA211"/>
  <c r="AF211"/>
  <c r="AE208"/>
  <c r="AA208"/>
  <c r="AE162"/>
  <c r="AI162" s="1"/>
  <c r="B162" s="1"/>
  <c r="AA162"/>
  <c r="F162"/>
  <c r="AE158"/>
  <c r="AA158"/>
  <c r="AA147"/>
  <c r="AF147"/>
  <c r="F315"/>
  <c r="AD8"/>
  <c r="F67"/>
  <c r="F20"/>
  <c r="AG75"/>
  <c r="AG74"/>
  <c r="AG73"/>
  <c r="F301"/>
  <c r="F293"/>
  <c r="AD316"/>
  <c r="AD299"/>
  <c r="AF296"/>
  <c r="AF295"/>
  <c r="AF294"/>
  <c r="AF293"/>
  <c r="AG291"/>
  <c r="AI291" s="1"/>
  <c r="B291" s="1"/>
  <c r="AG290"/>
  <c r="F350"/>
  <c r="AF366"/>
  <c r="AD366"/>
  <c r="AG365"/>
  <c r="AD365"/>
  <c r="AC362"/>
  <c r="AE362"/>
  <c r="AE358"/>
  <c r="G358" s="1"/>
  <c r="AE355"/>
  <c r="AC354"/>
  <c r="AC350"/>
  <c r="AG350"/>
  <c r="AB347"/>
  <c r="AB346"/>
  <c r="AC342"/>
  <c r="AE342"/>
  <c r="AC337"/>
  <c r="AF335"/>
  <c r="AD335"/>
  <c r="AB333"/>
  <c r="AC330"/>
  <c r="AC326"/>
  <c r="AB26"/>
  <c r="AF27"/>
  <c r="AA28"/>
  <c r="AF29"/>
  <c r="AI29" s="1"/>
  <c r="B29" s="1"/>
  <c r="AC30"/>
  <c r="AF30"/>
  <c r="AD32"/>
  <c r="AE44"/>
  <c r="AB56"/>
  <c r="F62"/>
  <c r="AC63"/>
  <c r="F149"/>
  <c r="AA257"/>
  <c r="AC166"/>
  <c r="AC141"/>
  <c r="AB120"/>
  <c r="AB119"/>
  <c r="AC292"/>
  <c r="AC81"/>
  <c r="AB203"/>
  <c r="AB240"/>
  <c r="F265"/>
  <c r="AB255"/>
  <c r="AE264"/>
  <c r="AA243"/>
  <c r="AG242"/>
  <c r="AF242"/>
  <c r="AD217"/>
  <c r="AD211"/>
  <c r="AG163"/>
  <c r="AI163" s="1"/>
  <c r="B163" s="1"/>
  <c r="F153"/>
  <c r="AD152"/>
  <c r="AA146"/>
  <c r="AA226"/>
  <c r="AE78"/>
  <c r="AA78"/>
  <c r="AG260"/>
  <c r="AD260"/>
  <c r="AG252"/>
  <c r="AF252"/>
  <c r="AG217"/>
  <c r="AE217"/>
  <c r="AA217"/>
  <c r="AF198"/>
  <c r="AE198"/>
  <c r="AD198"/>
  <c r="AA198"/>
  <c r="AD193"/>
  <c r="AF193"/>
  <c r="AG193"/>
  <c r="F193"/>
  <c r="AG174"/>
  <c r="G174" s="1"/>
  <c r="F174"/>
  <c r="AG172"/>
  <c r="AA172"/>
  <c r="AG167"/>
  <c r="AA167"/>
  <c r="AG152"/>
  <c r="AA152"/>
  <c r="AG181"/>
  <c r="AF181"/>
  <c r="AI181" s="1"/>
  <c r="B181" s="1"/>
  <c r="AG229"/>
  <c r="AE229"/>
  <c r="AD229"/>
  <c r="AB247"/>
  <c r="AC167"/>
  <c r="AB151"/>
  <c r="AC150"/>
  <c r="AB133"/>
  <c r="AC182"/>
  <c r="AB200"/>
  <c r="AB209"/>
  <c r="AA82"/>
  <c r="AB187"/>
  <c r="AB212"/>
  <c r="AB165"/>
  <c r="AB138"/>
  <c r="AC249"/>
  <c r="F221"/>
  <c r="AB251"/>
  <c r="AB236"/>
  <c r="AB224"/>
  <c r="AD261"/>
  <c r="AA240"/>
  <c r="F239"/>
  <c r="AD221"/>
  <c r="AA219"/>
  <c r="AD210"/>
  <c r="AF209"/>
  <c r="AF197"/>
  <c r="AI197" s="1"/>
  <c r="B197" s="1"/>
  <c r="AE194"/>
  <c r="AG191"/>
  <c r="AG188"/>
  <c r="G188" s="1"/>
  <c r="AE184"/>
  <c r="F183"/>
  <c r="F171"/>
  <c r="AE157"/>
  <c r="AD145"/>
  <c r="AA140"/>
  <c r="AF138"/>
  <c r="AF137"/>
  <c r="AA128"/>
  <c r="AC96"/>
  <c r="AE103"/>
  <c r="AB104"/>
  <c r="AF228"/>
  <c r="AG266"/>
  <c r="AF266"/>
  <c r="AD241"/>
  <c r="AE241"/>
  <c r="AG236"/>
  <c r="AE236"/>
  <c r="AD236"/>
  <c r="AD169"/>
  <c r="AE169"/>
  <c r="AA169"/>
  <c r="AE165"/>
  <c r="AD165"/>
  <c r="F165"/>
  <c r="AF149"/>
  <c r="AA149"/>
  <c r="AG98"/>
  <c r="AE98"/>
  <c r="AA88"/>
  <c r="AB204"/>
  <c r="AB155"/>
  <c r="AC239"/>
  <c r="AC242"/>
  <c r="AC193"/>
  <c r="AE256"/>
  <c r="AD249"/>
  <c r="AG248"/>
  <c r="AG247"/>
  <c r="AF220"/>
  <c r="AI220" s="1"/>
  <c r="B220" s="1"/>
  <c r="AE214"/>
  <c r="AI214" s="1"/>
  <c r="B214" s="1"/>
  <c r="AG207"/>
  <c r="AI207" s="1"/>
  <c r="B207" s="1"/>
  <c r="F205"/>
  <c r="AG202"/>
  <c r="AD202"/>
  <c r="AG199"/>
  <c r="AI199" s="1"/>
  <c r="B199" s="1"/>
  <c r="AD185"/>
  <c r="AG182"/>
  <c r="AG179"/>
  <c r="AI179" s="1"/>
  <c r="B179" s="1"/>
  <c r="AE154"/>
  <c r="G154" s="1"/>
  <c r="AG147"/>
  <c r="AA118"/>
  <c r="AE115"/>
  <c r="AA114"/>
  <c r="AF148"/>
  <c r="F98"/>
  <c r="AD231"/>
  <c r="AG259"/>
  <c r="F259"/>
  <c r="AG254"/>
  <c r="AD254"/>
  <c r="AF237"/>
  <c r="AA237"/>
  <c r="AG155"/>
  <c r="AF155"/>
  <c r="AA155"/>
  <c r="AE132"/>
  <c r="AG132"/>
  <c r="F125"/>
  <c r="AA125"/>
  <c r="AF121"/>
  <c r="AE121"/>
  <c r="AD121"/>
  <c r="AF230"/>
  <c r="AE230"/>
  <c r="AG230"/>
  <c r="AA263"/>
  <c r="AA256"/>
  <c r="AC248"/>
  <c r="AA247"/>
  <c r="AC245"/>
  <c r="AB196"/>
  <c r="AB106"/>
  <c r="AA202"/>
  <c r="AA207"/>
  <c r="AF106"/>
  <c r="AI106" s="1"/>
  <c r="B106" s="1"/>
  <c r="AB171"/>
  <c r="AB214"/>
  <c r="AB160"/>
  <c r="F138"/>
  <c r="AC222"/>
  <c r="AB243"/>
  <c r="AC216"/>
  <c r="F263"/>
  <c r="AG238"/>
  <c r="AI238" s="1"/>
  <c r="B238" s="1"/>
  <c r="AA234"/>
  <c r="AF213"/>
  <c r="AF208"/>
  <c r="AE206"/>
  <c r="AD200"/>
  <c r="AA178"/>
  <c r="AF173"/>
  <c r="AG168"/>
  <c r="AI168" s="1"/>
  <c r="B168" s="1"/>
  <c r="AE161"/>
  <c r="AF159"/>
  <c r="AE153"/>
  <c r="AA142"/>
  <c r="AA137"/>
  <c r="F131"/>
  <c r="AF116"/>
  <c r="AI116" s="1"/>
  <c r="B116" s="1"/>
  <c r="AE97"/>
  <c r="AD97"/>
  <c r="AB98"/>
  <c r="AC100"/>
  <c r="AB103"/>
  <c r="AG105"/>
  <c r="AC225"/>
  <c r="AC228"/>
  <c r="AA191"/>
  <c r="AA204"/>
  <c r="AA210"/>
  <c r="F214"/>
  <c r="F191"/>
  <c r="AD248"/>
  <c r="AG210"/>
  <c r="AG209"/>
  <c r="AE209"/>
  <c r="G209" s="1"/>
  <c r="AF191"/>
  <c r="G191" s="1"/>
  <c r="AD148"/>
  <c r="AG145"/>
  <c r="AE137"/>
  <c r="AF115"/>
  <c r="AE226"/>
  <c r="G226" s="1"/>
  <c r="AG211"/>
  <c r="AD208"/>
  <c r="AF200"/>
  <c r="AG173"/>
  <c r="AG159"/>
  <c r="AD137"/>
  <c r="AA97"/>
  <c r="AI258" l="1"/>
  <c r="B258" s="1"/>
  <c r="G258"/>
  <c r="G159"/>
  <c r="AI98"/>
  <c r="B98" s="1"/>
  <c r="G275"/>
  <c r="AI336"/>
  <c r="B336" s="1"/>
  <c r="AI13"/>
  <c r="B13" s="1"/>
  <c r="G311"/>
  <c r="G17"/>
  <c r="AI65"/>
  <c r="B65" s="1"/>
  <c r="G196"/>
  <c r="AI69"/>
  <c r="B69" s="1"/>
  <c r="G18"/>
  <c r="G110"/>
  <c r="AI110"/>
  <c r="B110" s="1"/>
  <c r="G40"/>
  <c r="AI40"/>
  <c r="B40" s="1"/>
  <c r="G283"/>
  <c r="AI283"/>
  <c r="B283" s="1"/>
  <c r="G21"/>
  <c r="AI21"/>
  <c r="B21" s="1"/>
  <c r="G315"/>
  <c r="AI52"/>
  <c r="B52" s="1"/>
  <c r="AI195"/>
  <c r="B195" s="1"/>
  <c r="AI317"/>
  <c r="B317" s="1"/>
  <c r="AI322"/>
  <c r="B322" s="1"/>
  <c r="AI59"/>
  <c r="B59" s="1"/>
  <c r="AI140"/>
  <c r="B140" s="1"/>
  <c r="G57"/>
  <c r="G95"/>
  <c r="G334"/>
  <c r="G41"/>
  <c r="AI41"/>
  <c r="B41" s="1"/>
  <c r="G277"/>
  <c r="AI277"/>
  <c r="B277" s="1"/>
  <c r="G345"/>
  <c r="AI345"/>
  <c r="B345" s="1"/>
  <c r="G337"/>
  <c r="AI337"/>
  <c r="B337" s="1"/>
  <c r="AI147"/>
  <c r="B147" s="1"/>
  <c r="AI341"/>
  <c r="B341" s="1"/>
  <c r="AI354"/>
  <c r="B354" s="1"/>
  <c r="AI171"/>
  <c r="B171" s="1"/>
  <c r="AI340"/>
  <c r="B340" s="1"/>
  <c r="AI77"/>
  <c r="B77" s="1"/>
  <c r="G59"/>
  <c r="G234"/>
  <c r="AI57"/>
  <c r="B57" s="1"/>
  <c r="G215"/>
  <c r="G20"/>
  <c r="G56"/>
  <c r="G351"/>
  <c r="G112"/>
  <c r="AI112"/>
  <c r="B112" s="1"/>
  <c r="AE290"/>
  <c r="AD290"/>
  <c r="AA290"/>
  <c r="G286"/>
  <c r="AI286"/>
  <c r="B286" s="1"/>
  <c r="AI324"/>
  <c r="B324" s="1"/>
  <c r="G324"/>
  <c r="AI310"/>
  <c r="B310" s="1"/>
  <c r="G310"/>
  <c r="AI5"/>
  <c r="B5" s="1"/>
  <c r="AI49"/>
  <c r="B49" s="1"/>
  <c r="G282"/>
  <c r="AI42"/>
  <c r="B42" s="1"/>
  <c r="G62"/>
  <c r="G301"/>
  <c r="AI178"/>
  <c r="B178" s="1"/>
  <c r="G148"/>
  <c r="AI148"/>
  <c r="B148" s="1"/>
  <c r="AI213"/>
  <c r="B213" s="1"/>
  <c r="G213"/>
  <c r="AI121"/>
  <c r="B121" s="1"/>
  <c r="G121"/>
  <c r="AI155"/>
  <c r="B155" s="1"/>
  <c r="G155"/>
  <c r="G254"/>
  <c r="AI254"/>
  <c r="B254" s="1"/>
  <c r="AI231"/>
  <c r="B231" s="1"/>
  <c r="G231"/>
  <c r="AI202"/>
  <c r="B202" s="1"/>
  <c r="G202"/>
  <c r="AI249"/>
  <c r="B249" s="1"/>
  <c r="G249"/>
  <c r="G194"/>
  <c r="AI194"/>
  <c r="B194" s="1"/>
  <c r="AI261"/>
  <c r="B261" s="1"/>
  <c r="G261"/>
  <c r="AI78"/>
  <c r="B78" s="1"/>
  <c r="G78"/>
  <c r="G242"/>
  <c r="AI242"/>
  <c r="B242" s="1"/>
  <c r="AI32"/>
  <c r="B32" s="1"/>
  <c r="G32"/>
  <c r="AI355"/>
  <c r="B355" s="1"/>
  <c r="G355"/>
  <c r="AI365"/>
  <c r="B365" s="1"/>
  <c r="G365"/>
  <c r="G316"/>
  <c r="AI316"/>
  <c r="B316" s="1"/>
  <c r="G74"/>
  <c r="AI74"/>
  <c r="B74" s="1"/>
  <c r="AI8"/>
  <c r="B8" s="1"/>
  <c r="G8"/>
  <c r="G93"/>
  <c r="AI93"/>
  <c r="B93" s="1"/>
  <c r="G264"/>
  <c r="AI264"/>
  <c r="B264" s="1"/>
  <c r="AI267"/>
  <c r="B267" s="1"/>
  <c r="G267"/>
  <c r="G27"/>
  <c r="AI27"/>
  <c r="B27" s="1"/>
  <c r="AI115"/>
  <c r="G115"/>
  <c r="G50"/>
  <c r="AI50"/>
  <c r="B50" s="1"/>
  <c r="AI33"/>
  <c r="B33" s="1"/>
  <c r="G33"/>
  <c r="G30"/>
  <c r="AI30"/>
  <c r="B30" s="1"/>
  <c r="AI26"/>
  <c r="B26" s="1"/>
  <c r="G26"/>
  <c r="AI296"/>
  <c r="B296" s="1"/>
  <c r="G296"/>
  <c r="G135"/>
  <c r="AI135"/>
  <c r="B135" s="1"/>
  <c r="G99"/>
  <c r="AI99"/>
  <c r="B99" s="1"/>
  <c r="G205"/>
  <c r="AI205"/>
  <c r="B205" s="1"/>
  <c r="AI31"/>
  <c r="B31" s="1"/>
  <c r="G31"/>
  <c r="AI24"/>
  <c r="B24" s="1"/>
  <c r="G24"/>
  <c r="AI323"/>
  <c r="B323" s="1"/>
  <c r="G323"/>
  <c r="G270"/>
  <c r="AI270"/>
  <c r="B270" s="1"/>
  <c r="G304"/>
  <c r="AI304"/>
  <c r="B304" s="1"/>
  <c r="G9"/>
  <c r="AI9"/>
  <c r="B9" s="1"/>
  <c r="AI46"/>
  <c r="B46" s="1"/>
  <c r="G46"/>
  <c r="AI36"/>
  <c r="B36" s="1"/>
  <c r="G36"/>
  <c r="G320"/>
  <c r="AI320"/>
  <c r="B320" s="1"/>
  <c r="G162"/>
  <c r="AI111"/>
  <c r="B111" s="1"/>
  <c r="G29"/>
  <c r="AI86"/>
  <c r="B86" s="1"/>
  <c r="AI190"/>
  <c r="B190" s="1"/>
  <c r="AI216"/>
  <c r="B216" s="1"/>
  <c r="G224"/>
  <c r="AI191"/>
  <c r="B191" s="1"/>
  <c r="G55"/>
  <c r="G238"/>
  <c r="G168"/>
  <c r="G28"/>
  <c r="G153"/>
  <c r="AI153"/>
  <c r="B153" s="1"/>
  <c r="G237"/>
  <c r="AI237"/>
  <c r="B237" s="1"/>
  <c r="AI259"/>
  <c r="B259" s="1"/>
  <c r="G259"/>
  <c r="AI149"/>
  <c r="B149" s="1"/>
  <c r="G149"/>
  <c r="G103"/>
  <c r="AI103"/>
  <c r="B103" s="1"/>
  <c r="AI138"/>
  <c r="B138" s="1"/>
  <c r="G138"/>
  <c r="G210"/>
  <c r="AI210"/>
  <c r="B210" s="1"/>
  <c r="G229"/>
  <c r="AI229"/>
  <c r="B229" s="1"/>
  <c r="G167"/>
  <c r="AI167"/>
  <c r="B167" s="1"/>
  <c r="G193"/>
  <c r="AI193"/>
  <c r="B193" s="1"/>
  <c r="G152"/>
  <c r="AI152"/>
  <c r="B152" s="1"/>
  <c r="G217"/>
  <c r="AI217"/>
  <c r="B217" s="1"/>
  <c r="G44"/>
  <c r="AI44"/>
  <c r="B44" s="1"/>
  <c r="AI299"/>
  <c r="B299" s="1"/>
  <c r="G299"/>
  <c r="AI73"/>
  <c r="B73" s="1"/>
  <c r="G73"/>
  <c r="AI266"/>
  <c r="B266" s="1"/>
  <c r="G266"/>
  <c r="G212"/>
  <c r="AI212"/>
  <c r="B212" s="1"/>
  <c r="AI105"/>
  <c r="B105" s="1"/>
  <c r="G105"/>
  <c r="G356"/>
  <c r="AI356"/>
  <c r="B356" s="1"/>
  <c r="G361"/>
  <c r="AI361"/>
  <c r="B361" s="1"/>
  <c r="AI295"/>
  <c r="B295" s="1"/>
  <c r="G295"/>
  <c r="G318"/>
  <c r="AI318"/>
  <c r="B318" s="1"/>
  <c r="G239"/>
  <c r="AI239"/>
  <c r="B239" s="1"/>
  <c r="AI367"/>
  <c r="B367" s="1"/>
  <c r="G367"/>
  <c r="AI368"/>
  <c r="B368" s="1"/>
  <c r="G368"/>
  <c r="AI280"/>
  <c r="B280" s="1"/>
  <c r="G280"/>
  <c r="AI177"/>
  <c r="B177" s="1"/>
  <c r="G177"/>
  <c r="G303"/>
  <c r="AI303"/>
  <c r="B303" s="1"/>
  <c r="G272"/>
  <c r="AI272"/>
  <c r="B272" s="1"/>
  <c r="G278"/>
  <c r="AI278"/>
  <c r="B278" s="1"/>
  <c r="AI352"/>
  <c r="B352" s="1"/>
  <c r="G352"/>
  <c r="G107"/>
  <c r="AI107"/>
  <c r="B107" s="1"/>
  <c r="G287"/>
  <c r="AI287"/>
  <c r="B287" s="1"/>
  <c r="AI53"/>
  <c r="B53" s="1"/>
  <c r="G53"/>
  <c r="G68"/>
  <c r="AI68"/>
  <c r="B68" s="1"/>
  <c r="G327"/>
  <c r="AI327"/>
  <c r="B327" s="1"/>
  <c r="AI173"/>
  <c r="B173" s="1"/>
  <c r="G252"/>
  <c r="AI273"/>
  <c r="B273" s="1"/>
  <c r="AI188"/>
  <c r="B188" s="1"/>
  <c r="G218"/>
  <c r="AI349"/>
  <c r="B349" s="1"/>
  <c r="G300"/>
  <c r="G284"/>
  <c r="G43"/>
  <c r="G199"/>
  <c r="G214"/>
  <c r="G181"/>
  <c r="G116"/>
  <c r="G255"/>
  <c r="AI209"/>
  <c r="B209" s="1"/>
  <c r="G137"/>
  <c r="AI137"/>
  <c r="B137" s="1"/>
  <c r="G208"/>
  <c r="AI208"/>
  <c r="B208" s="1"/>
  <c r="AI206"/>
  <c r="B206" s="1"/>
  <c r="G206"/>
  <c r="G230"/>
  <c r="AI230"/>
  <c r="B230" s="1"/>
  <c r="G132"/>
  <c r="AI132"/>
  <c r="B132" s="1"/>
  <c r="AI185"/>
  <c r="B185" s="1"/>
  <c r="G185"/>
  <c r="AI247"/>
  <c r="B247" s="1"/>
  <c r="G247"/>
  <c r="G236"/>
  <c r="AI236"/>
  <c r="B236" s="1"/>
  <c r="AI241"/>
  <c r="B241" s="1"/>
  <c r="G241"/>
  <c r="AI157"/>
  <c r="B157" s="1"/>
  <c r="G157"/>
  <c r="G211"/>
  <c r="AI211"/>
  <c r="B211" s="1"/>
  <c r="AI335"/>
  <c r="B335" s="1"/>
  <c r="G335"/>
  <c r="G366"/>
  <c r="AI366"/>
  <c r="B366" s="1"/>
  <c r="AI61"/>
  <c r="B61" s="1"/>
  <c r="G61"/>
  <c r="G257"/>
  <c r="AI257"/>
  <c r="B257" s="1"/>
  <c r="G64"/>
  <c r="AI64"/>
  <c r="B64" s="1"/>
  <c r="G244"/>
  <c r="AI244"/>
  <c r="B244" s="1"/>
  <c r="AI186"/>
  <c r="B186" s="1"/>
  <c r="G186"/>
  <c r="AI38"/>
  <c r="B38" s="1"/>
  <c r="G38"/>
  <c r="AI342"/>
  <c r="B342" s="1"/>
  <c r="G342"/>
  <c r="G369"/>
  <c r="AI369"/>
  <c r="B369" s="1"/>
  <c r="G289"/>
  <c r="AI289"/>
  <c r="B289" s="1"/>
  <c r="AI294"/>
  <c r="B294" s="1"/>
  <c r="G294"/>
  <c r="G204"/>
  <c r="AI204"/>
  <c r="B204" s="1"/>
  <c r="G364"/>
  <c r="AI364"/>
  <c r="B364" s="1"/>
  <c r="G67"/>
  <c r="AI67"/>
  <c r="B67" s="1"/>
  <c r="G19"/>
  <c r="AI19"/>
  <c r="B19" s="1"/>
  <c r="AI329"/>
  <c r="B329" s="1"/>
  <c r="G329"/>
  <c r="G48"/>
  <c r="AI48"/>
  <c r="B48" s="1"/>
  <c r="G288"/>
  <c r="AI288"/>
  <c r="B288" s="1"/>
  <c r="G313"/>
  <c r="AI313"/>
  <c r="B313" s="1"/>
  <c r="G147"/>
  <c r="G350"/>
  <c r="G341"/>
  <c r="G279"/>
  <c r="AI350"/>
  <c r="B350" s="1"/>
  <c r="G98"/>
  <c r="AI358"/>
  <c r="B358" s="1"/>
  <c r="G106"/>
  <c r="G197"/>
  <c r="AI154"/>
  <c r="B154" s="1"/>
  <c r="G179"/>
  <c r="AI275"/>
  <c r="B275" s="1"/>
  <c r="AI252"/>
  <c r="B252" s="1"/>
  <c r="G220"/>
  <c r="AI159"/>
  <c r="B159" s="1"/>
  <c r="AI174"/>
  <c r="B174" s="1"/>
  <c r="AI248"/>
  <c r="B248" s="1"/>
  <c r="G248"/>
  <c r="G97"/>
  <c r="AI97"/>
  <c r="B97" s="1"/>
  <c r="G161"/>
  <c r="AI161"/>
  <c r="B161" s="1"/>
  <c r="G200"/>
  <c r="AI200"/>
  <c r="B200" s="1"/>
  <c r="AI182"/>
  <c r="B182" s="1"/>
  <c r="G182"/>
  <c r="AI256"/>
  <c r="B256" s="1"/>
  <c r="G256"/>
  <c r="AI165"/>
  <c r="B165" s="1"/>
  <c r="G165"/>
  <c r="AI169"/>
  <c r="B169" s="1"/>
  <c r="G169"/>
  <c r="AI228"/>
  <c r="B228" s="1"/>
  <c r="G228"/>
  <c r="G145"/>
  <c r="AI145"/>
  <c r="B145" s="1"/>
  <c r="G184"/>
  <c r="AI184"/>
  <c r="B184" s="1"/>
  <c r="AI221"/>
  <c r="B221" s="1"/>
  <c r="G221"/>
  <c r="AI172"/>
  <c r="B172" s="1"/>
  <c r="G172"/>
  <c r="G198"/>
  <c r="AI198"/>
  <c r="B198" s="1"/>
  <c r="AI260"/>
  <c r="B260" s="1"/>
  <c r="G260"/>
  <c r="AI290"/>
  <c r="B290" s="1"/>
  <c r="G290"/>
  <c r="G75"/>
  <c r="AI75"/>
  <c r="B75" s="1"/>
  <c r="AI158"/>
  <c r="B158" s="1"/>
  <c r="G158"/>
  <c r="G363"/>
  <c r="AI363"/>
  <c r="B363" s="1"/>
  <c r="G39"/>
  <c r="AI39"/>
  <c r="B39" s="1"/>
  <c r="G223"/>
  <c r="AI223"/>
  <c r="B223" s="1"/>
  <c r="G362"/>
  <c r="AI362"/>
  <c r="B362" s="1"/>
  <c r="G293"/>
  <c r="AI293"/>
  <c r="B293" s="1"/>
  <c r="G302"/>
  <c r="AI302"/>
  <c r="B302" s="1"/>
  <c r="G359"/>
  <c r="AI359"/>
  <c r="B359" s="1"/>
  <c r="AI58"/>
  <c r="B58" s="1"/>
  <c r="G58"/>
  <c r="G360"/>
  <c r="AI360"/>
  <c r="B360" s="1"/>
  <c r="G297"/>
  <c r="AI297"/>
  <c r="B297" s="1"/>
  <c r="G175"/>
  <c r="AI175"/>
  <c r="B175" s="1"/>
  <c r="AI192"/>
  <c r="B192" s="1"/>
  <c r="G192"/>
  <c r="G347"/>
  <c r="AI347"/>
  <c r="B347" s="1"/>
  <c r="G37"/>
  <c r="AI37"/>
  <c r="B37" s="1"/>
  <c r="G328"/>
  <c r="AI328"/>
  <c r="B328" s="1"/>
  <c r="G344"/>
  <c r="AI344"/>
  <c r="B344" s="1"/>
  <c r="G271"/>
  <c r="AI271"/>
  <c r="B271" s="1"/>
  <c r="AI11"/>
  <c r="B11" s="1"/>
  <c r="AI274"/>
  <c r="B274" s="1"/>
  <c r="G90"/>
  <c r="AI226"/>
  <c r="B226" s="1"/>
  <c r="G336"/>
  <c r="AI357"/>
  <c r="B357" s="1"/>
  <c r="G66"/>
  <c r="G207"/>
  <c r="G173"/>
  <c r="AI333"/>
  <c r="B333" s="1"/>
  <c r="G291"/>
  <c r="G47"/>
  <c r="G163"/>
  <c r="AI265"/>
  <c r="B265" s="1"/>
  <c r="AJ183" l="1"/>
  <c r="B115"/>
  <c r="M59" i="26"/>
  <c r="M39"/>
  <c r="M19"/>
  <c r="M42"/>
  <c r="M22"/>
  <c r="M53"/>
  <c r="M29"/>
  <c r="M60"/>
  <c r="M40"/>
  <c r="M16"/>
  <c r="M43"/>
  <c r="M23"/>
  <c r="M50"/>
  <c r="M26"/>
  <c r="M57"/>
  <c r="M37"/>
  <c r="M13"/>
  <c r="M44"/>
  <c r="M24"/>
  <c r="M51"/>
  <c r="M27"/>
  <c r="M54"/>
  <c r="M34"/>
  <c r="M61"/>
  <c r="M41"/>
  <c r="M21"/>
  <c r="M48"/>
  <c r="M28"/>
  <c r="M55"/>
  <c r="M35"/>
  <c r="M58"/>
  <c r="M38"/>
  <c r="M18"/>
  <c r="M45"/>
  <c r="M25"/>
  <c r="M56"/>
  <c r="M32"/>
  <c r="M12"/>
  <c r="M47"/>
  <c r="M30"/>
  <c r="M17"/>
  <c r="M46"/>
  <c r="M33"/>
  <c r="M20"/>
  <c r="M15"/>
  <c r="M49"/>
  <c r="M36"/>
  <c r="M31"/>
  <c r="M14"/>
  <c r="M52"/>
  <c r="F50"/>
  <c r="F30"/>
  <c r="F61"/>
  <c r="F37"/>
  <c r="F17"/>
  <c r="F48"/>
  <c r="F24"/>
  <c r="F55"/>
  <c r="F35"/>
  <c r="F58"/>
  <c r="F34"/>
  <c r="F14"/>
  <c r="F45"/>
  <c r="F21"/>
  <c r="F52"/>
  <c r="F32"/>
  <c r="F59"/>
  <c r="F39"/>
  <c r="F19"/>
  <c r="F16"/>
  <c r="F49"/>
  <c r="F57"/>
  <c r="F44"/>
  <c r="F31"/>
  <c r="F51"/>
  <c r="F33"/>
  <c r="F43"/>
  <c r="F29"/>
  <c r="F22"/>
  <c r="F60"/>
  <c r="F47"/>
  <c r="F27"/>
  <c r="F13"/>
  <c r="F46"/>
  <c r="F23"/>
  <c r="F56"/>
  <c r="F38"/>
  <c r="F25"/>
  <c r="F12"/>
  <c r="F40"/>
  <c r="F26"/>
  <c r="F42"/>
  <c r="F36"/>
  <c r="F18"/>
  <c r="F54"/>
  <c r="F41"/>
  <c r="F28"/>
  <c r="F15"/>
  <c r="F20"/>
  <c r="F53"/>
  <c r="M112"/>
  <c r="M103"/>
  <c r="M91"/>
  <c r="M75"/>
  <c r="M106"/>
  <c r="M86"/>
  <c r="M70"/>
  <c r="M93"/>
  <c r="M77"/>
  <c r="M113"/>
  <c r="M96"/>
  <c r="M80"/>
  <c r="M100"/>
  <c r="M87"/>
  <c r="M116"/>
  <c r="M90"/>
  <c r="M111"/>
  <c r="M85"/>
  <c r="M114"/>
  <c r="M92"/>
  <c r="M72"/>
  <c r="M104"/>
  <c r="M95"/>
  <c r="M71"/>
  <c r="M94"/>
  <c r="M74"/>
  <c r="M89"/>
  <c r="M69"/>
  <c r="M97"/>
  <c r="M76"/>
  <c r="M108"/>
  <c r="M101"/>
  <c r="M79"/>
  <c r="M105"/>
  <c r="M78"/>
  <c r="M109"/>
  <c r="M73"/>
  <c r="M98"/>
  <c r="M84"/>
  <c r="M115"/>
  <c r="M102"/>
  <c r="M83"/>
  <c r="M107"/>
  <c r="M82"/>
  <c r="M110"/>
  <c r="M81"/>
  <c r="M99"/>
  <c r="M88"/>
  <c r="M68"/>
  <c r="I99" l="1"/>
  <c r="K99"/>
  <c r="L99"/>
  <c r="J99"/>
  <c r="K107"/>
  <c r="J107"/>
  <c r="I107"/>
  <c r="L107"/>
  <c r="I84"/>
  <c r="K84"/>
  <c r="L84"/>
  <c r="J84"/>
  <c r="K78"/>
  <c r="J78"/>
  <c r="L78"/>
  <c r="I78"/>
  <c r="I108"/>
  <c r="K108"/>
  <c r="L108"/>
  <c r="J108"/>
  <c r="L89"/>
  <c r="K89"/>
  <c r="I89"/>
  <c r="J89"/>
  <c r="J95"/>
  <c r="K95"/>
  <c r="L95"/>
  <c r="I95"/>
  <c r="I114"/>
  <c r="J114"/>
  <c r="K114"/>
  <c r="L114"/>
  <c r="L116"/>
  <c r="K116"/>
  <c r="J116"/>
  <c r="I116"/>
  <c r="I96"/>
  <c r="K96"/>
  <c r="L96"/>
  <c r="J96"/>
  <c r="K70"/>
  <c r="I70"/>
  <c r="J70"/>
  <c r="L70"/>
  <c r="J91"/>
  <c r="L91"/>
  <c r="I91"/>
  <c r="K91"/>
  <c r="E20"/>
  <c r="D20"/>
  <c r="C20"/>
  <c r="B20"/>
  <c r="C54"/>
  <c r="B54"/>
  <c r="E54"/>
  <c r="D54"/>
  <c r="C26"/>
  <c r="D26"/>
  <c r="B26"/>
  <c r="E26"/>
  <c r="C38"/>
  <c r="D38"/>
  <c r="B38"/>
  <c r="E38"/>
  <c r="D13"/>
  <c r="E13"/>
  <c r="C13"/>
  <c r="B13"/>
  <c r="C22"/>
  <c r="D22"/>
  <c r="E22"/>
  <c r="B22"/>
  <c r="B51"/>
  <c r="C51"/>
  <c r="E51"/>
  <c r="D51"/>
  <c r="D49"/>
  <c r="B49"/>
  <c r="C49"/>
  <c r="E49"/>
  <c r="B59"/>
  <c r="E59"/>
  <c r="D59"/>
  <c r="C59"/>
  <c r="D45"/>
  <c r="B45"/>
  <c r="C45"/>
  <c r="E45"/>
  <c r="B35"/>
  <c r="C35"/>
  <c r="D35"/>
  <c r="E35"/>
  <c r="D17"/>
  <c r="E17"/>
  <c r="C17"/>
  <c r="B17"/>
  <c r="C50"/>
  <c r="E50"/>
  <c r="D50"/>
  <c r="B50"/>
  <c r="I36"/>
  <c r="J36"/>
  <c r="K36"/>
  <c r="L36"/>
  <c r="L33"/>
  <c r="J33"/>
  <c r="K33"/>
  <c r="I33"/>
  <c r="J47"/>
  <c r="I47"/>
  <c r="L47"/>
  <c r="K47"/>
  <c r="L25"/>
  <c r="J25"/>
  <c r="I25"/>
  <c r="K25"/>
  <c r="K58"/>
  <c r="J58"/>
  <c r="L58"/>
  <c r="I58"/>
  <c r="I48"/>
  <c r="L48"/>
  <c r="K48"/>
  <c r="J48"/>
  <c r="K34"/>
  <c r="I34"/>
  <c r="J34"/>
  <c r="L34"/>
  <c r="I24"/>
  <c r="J24"/>
  <c r="K24"/>
  <c r="L24"/>
  <c r="L57"/>
  <c r="K57"/>
  <c r="I57"/>
  <c r="J57"/>
  <c r="J43"/>
  <c r="L43"/>
  <c r="K43"/>
  <c r="I43"/>
  <c r="L29"/>
  <c r="I29"/>
  <c r="J29"/>
  <c r="K29"/>
  <c r="J19"/>
  <c r="K19"/>
  <c r="I19"/>
  <c r="L19"/>
  <c r="L88"/>
  <c r="I88"/>
  <c r="J88"/>
  <c r="K88"/>
  <c r="K82"/>
  <c r="J82"/>
  <c r="I82"/>
  <c r="L82"/>
  <c r="L115"/>
  <c r="J115"/>
  <c r="K115"/>
  <c r="I115"/>
  <c r="K109"/>
  <c r="J109"/>
  <c r="L109"/>
  <c r="I109"/>
  <c r="I101"/>
  <c r="K101"/>
  <c r="J101"/>
  <c r="L101"/>
  <c r="L69"/>
  <c r="J69"/>
  <c r="K69"/>
  <c r="I69"/>
  <c r="J71"/>
  <c r="L71"/>
  <c r="K71"/>
  <c r="I71"/>
  <c r="L92"/>
  <c r="I92"/>
  <c r="J92"/>
  <c r="K92"/>
  <c r="K90"/>
  <c r="L90"/>
  <c r="J90"/>
  <c r="I90"/>
  <c r="I80"/>
  <c r="L80"/>
  <c r="K80"/>
  <c r="J80"/>
  <c r="L93"/>
  <c r="K93"/>
  <c r="J93"/>
  <c r="I93"/>
  <c r="J75"/>
  <c r="I75"/>
  <c r="L75"/>
  <c r="K75"/>
  <c r="D53"/>
  <c r="E53"/>
  <c r="B53"/>
  <c r="C53"/>
  <c r="D41"/>
  <c r="C41"/>
  <c r="B41"/>
  <c r="E41"/>
  <c r="C42"/>
  <c r="B42"/>
  <c r="E42"/>
  <c r="D42"/>
  <c r="D25"/>
  <c r="E25"/>
  <c r="C25"/>
  <c r="B25"/>
  <c r="C46"/>
  <c r="B46"/>
  <c r="E46"/>
  <c r="D46"/>
  <c r="E60"/>
  <c r="B60"/>
  <c r="C60"/>
  <c r="D60"/>
  <c r="D33"/>
  <c r="C33"/>
  <c r="B33"/>
  <c r="E33"/>
  <c r="D57"/>
  <c r="B57"/>
  <c r="C57"/>
  <c r="E57"/>
  <c r="B39"/>
  <c r="C39"/>
  <c r="D39"/>
  <c r="E39"/>
  <c r="D21"/>
  <c r="C21"/>
  <c r="B21"/>
  <c r="E21"/>
  <c r="C58"/>
  <c r="E58"/>
  <c r="B58"/>
  <c r="D58"/>
  <c r="E48"/>
  <c r="B48"/>
  <c r="C48"/>
  <c r="D48"/>
  <c r="C30"/>
  <c r="D30"/>
  <c r="B30"/>
  <c r="E30"/>
  <c r="J31"/>
  <c r="K31"/>
  <c r="I31"/>
  <c r="L31"/>
  <c r="I20"/>
  <c r="K20"/>
  <c r="L20"/>
  <c r="J20"/>
  <c r="K30"/>
  <c r="J30"/>
  <c r="I30"/>
  <c r="L30"/>
  <c r="I56"/>
  <c r="L56"/>
  <c r="K56"/>
  <c r="J56"/>
  <c r="K38"/>
  <c r="I38"/>
  <c r="L38"/>
  <c r="J38"/>
  <c r="I28"/>
  <c r="J28"/>
  <c r="K28"/>
  <c r="L28"/>
  <c r="L61"/>
  <c r="K61"/>
  <c r="J61"/>
  <c r="I61"/>
  <c r="J51"/>
  <c r="L51"/>
  <c r="I51"/>
  <c r="K51"/>
  <c r="L37"/>
  <c r="I37"/>
  <c r="J37"/>
  <c r="K37"/>
  <c r="J23"/>
  <c r="I23"/>
  <c r="K23"/>
  <c r="L23"/>
  <c r="I60"/>
  <c r="L60"/>
  <c r="K60"/>
  <c r="J60"/>
  <c r="K42"/>
  <c r="L42"/>
  <c r="I42"/>
  <c r="J42"/>
  <c r="F101"/>
  <c r="F192"/>
  <c r="F170"/>
  <c r="F205"/>
  <c r="F183"/>
  <c r="F161"/>
  <c r="F207"/>
  <c r="F187"/>
  <c r="F190"/>
  <c r="F159"/>
  <c r="F206"/>
  <c r="F148"/>
  <c r="F150"/>
  <c r="F137"/>
  <c r="F140"/>
  <c r="F126"/>
  <c r="F162"/>
  <c r="F127"/>
  <c r="F138"/>
  <c r="F99"/>
  <c r="F74"/>
  <c r="F97"/>
  <c r="F77"/>
  <c r="F88"/>
  <c r="F111"/>
  <c r="F79"/>
  <c r="F196"/>
  <c r="F178"/>
  <c r="F209"/>
  <c r="F189"/>
  <c r="F167"/>
  <c r="F211"/>
  <c r="F191"/>
  <c r="F173"/>
  <c r="F180"/>
  <c r="F147"/>
  <c r="F163"/>
  <c r="F151"/>
  <c r="F141"/>
  <c r="F117"/>
  <c r="F92"/>
  <c r="F142"/>
  <c r="F78"/>
  <c r="F72"/>
  <c r="F135"/>
  <c r="F93"/>
  <c r="F100"/>
  <c r="F118"/>
  <c r="F112"/>
  <c r="F81"/>
  <c r="F128"/>
  <c r="F104"/>
  <c r="F103"/>
  <c r="F83"/>
  <c r="F107"/>
  <c r="F105"/>
  <c r="F110"/>
  <c r="F132"/>
  <c r="F172"/>
  <c r="F195"/>
  <c r="F164"/>
  <c r="F210"/>
  <c r="F197"/>
  <c r="F201"/>
  <c r="F153"/>
  <c r="F168"/>
  <c r="F122"/>
  <c r="F113"/>
  <c r="F86"/>
  <c r="F69"/>
  <c r="F71"/>
  <c r="F75"/>
  <c r="F96"/>
  <c r="F91"/>
  <c r="F124"/>
  <c r="F146"/>
  <c r="F181"/>
  <c r="F199"/>
  <c r="F89"/>
  <c r="F114"/>
  <c r="F120"/>
  <c r="F198"/>
  <c r="F177"/>
  <c r="F193"/>
  <c r="F160"/>
  <c r="F208"/>
  <c r="F194"/>
  <c r="F152"/>
  <c r="F130"/>
  <c r="F119"/>
  <c r="F94"/>
  <c r="F85"/>
  <c r="F87"/>
  <c r="F73"/>
  <c r="F115"/>
  <c r="F143"/>
  <c r="F144"/>
  <c r="F176"/>
  <c r="F175"/>
  <c r="F106"/>
  <c r="F102"/>
  <c r="F139"/>
  <c r="F154"/>
  <c r="F158"/>
  <c r="F171"/>
  <c r="F174"/>
  <c r="F165"/>
  <c r="F169"/>
  <c r="F184"/>
  <c r="F156"/>
  <c r="F133"/>
  <c r="F108"/>
  <c r="F98"/>
  <c r="F68"/>
  <c r="F80"/>
  <c r="F90"/>
  <c r="F125"/>
  <c r="F129"/>
  <c r="F155"/>
  <c r="F157"/>
  <c r="F186"/>
  <c r="F202"/>
  <c r="F76"/>
  <c r="F82"/>
  <c r="F121"/>
  <c r="F123"/>
  <c r="F149"/>
  <c r="F212"/>
  <c r="F182"/>
  <c r="F188"/>
  <c r="F179"/>
  <c r="F185"/>
  <c r="F204"/>
  <c r="F131"/>
  <c r="F145"/>
  <c r="F95"/>
  <c r="F70"/>
  <c r="F84"/>
  <c r="F109"/>
  <c r="F116"/>
  <c r="F134"/>
  <c r="F136"/>
  <c r="F200"/>
  <c r="F203"/>
  <c r="F166"/>
  <c r="L110"/>
  <c r="I110"/>
  <c r="K110"/>
  <c r="J110"/>
  <c r="I102"/>
  <c r="J102"/>
  <c r="L102"/>
  <c r="K102"/>
  <c r="K73"/>
  <c r="L73"/>
  <c r="I73"/>
  <c r="J73"/>
  <c r="J79"/>
  <c r="L79"/>
  <c r="I79"/>
  <c r="K79"/>
  <c r="I97"/>
  <c r="J97"/>
  <c r="K97"/>
  <c r="L97"/>
  <c r="J94"/>
  <c r="I94"/>
  <c r="K94"/>
  <c r="L94"/>
  <c r="I72"/>
  <c r="J72"/>
  <c r="K72"/>
  <c r="L72"/>
  <c r="J111"/>
  <c r="K111"/>
  <c r="L111"/>
  <c r="I111"/>
  <c r="J100"/>
  <c r="K100"/>
  <c r="I100"/>
  <c r="L100"/>
  <c r="L77"/>
  <c r="I77"/>
  <c r="K77"/>
  <c r="J77"/>
  <c r="J106"/>
  <c r="L106"/>
  <c r="K106"/>
  <c r="I106"/>
  <c r="L112"/>
  <c r="J112"/>
  <c r="I112"/>
  <c r="K112"/>
  <c r="E28"/>
  <c r="D28"/>
  <c r="C28"/>
  <c r="B28"/>
  <c r="E36"/>
  <c r="C36"/>
  <c r="D36"/>
  <c r="B36"/>
  <c r="E12"/>
  <c r="B12"/>
  <c r="D12"/>
  <c r="C12"/>
  <c r="B23"/>
  <c r="D23"/>
  <c r="E23"/>
  <c r="C23"/>
  <c r="B47"/>
  <c r="C47"/>
  <c r="D47"/>
  <c r="E47"/>
  <c r="B43"/>
  <c r="C43"/>
  <c r="E43"/>
  <c r="D43"/>
  <c r="E44"/>
  <c r="C44"/>
  <c r="D44"/>
  <c r="B44"/>
  <c r="B19"/>
  <c r="D19"/>
  <c r="E19"/>
  <c r="C19"/>
  <c r="E52"/>
  <c r="B52"/>
  <c r="C52"/>
  <c r="D52"/>
  <c r="C34"/>
  <c r="B34"/>
  <c r="E34"/>
  <c r="D34"/>
  <c r="E24"/>
  <c r="C24"/>
  <c r="B24"/>
  <c r="D24"/>
  <c r="D61"/>
  <c r="E61"/>
  <c r="B61"/>
  <c r="C61"/>
  <c r="K14"/>
  <c r="L14"/>
  <c r="J14"/>
  <c r="I14"/>
  <c r="J15"/>
  <c r="K15"/>
  <c r="L15"/>
  <c r="I15"/>
  <c r="L17"/>
  <c r="K17"/>
  <c r="J17"/>
  <c r="I17"/>
  <c r="I32"/>
  <c r="L32"/>
  <c r="J32"/>
  <c r="K32"/>
  <c r="K18"/>
  <c r="J18"/>
  <c r="I18"/>
  <c r="L18"/>
  <c r="J55"/>
  <c r="L55"/>
  <c r="K55"/>
  <c r="I55"/>
  <c r="L41"/>
  <c r="I41"/>
  <c r="J41"/>
  <c r="K41"/>
  <c r="J27"/>
  <c r="I27"/>
  <c r="L27"/>
  <c r="K27"/>
  <c r="L13"/>
  <c r="J13"/>
  <c r="I13"/>
  <c r="K13"/>
  <c r="K50"/>
  <c r="L50"/>
  <c r="I50"/>
  <c r="J50"/>
  <c r="I40"/>
  <c r="J40"/>
  <c r="L40"/>
  <c r="K40"/>
  <c r="K22"/>
  <c r="J22"/>
  <c r="I22"/>
  <c r="L22"/>
  <c r="J59"/>
  <c r="K59"/>
  <c r="L59"/>
  <c r="I59"/>
  <c r="I68"/>
  <c r="L68"/>
  <c r="K68"/>
  <c r="J68"/>
  <c r="L81"/>
  <c r="K81"/>
  <c r="J81"/>
  <c r="I81"/>
  <c r="I83"/>
  <c r="K83"/>
  <c r="L83"/>
  <c r="J83"/>
  <c r="I98"/>
  <c r="J98"/>
  <c r="L98"/>
  <c r="K98"/>
  <c r="J105"/>
  <c r="K105"/>
  <c r="L105"/>
  <c r="I105"/>
  <c r="I76"/>
  <c r="J76"/>
  <c r="K76"/>
  <c r="L76"/>
  <c r="K74"/>
  <c r="L74"/>
  <c r="I74"/>
  <c r="J74"/>
  <c r="J104"/>
  <c r="I104"/>
  <c r="L104"/>
  <c r="K104"/>
  <c r="K85"/>
  <c r="L85"/>
  <c r="I85"/>
  <c r="J85"/>
  <c r="I87"/>
  <c r="K87"/>
  <c r="L87"/>
  <c r="J87"/>
  <c r="I113"/>
  <c r="J113"/>
  <c r="K113"/>
  <c r="L113"/>
  <c r="K86"/>
  <c r="L86"/>
  <c r="I86"/>
  <c r="J86"/>
  <c r="I103"/>
  <c r="K103"/>
  <c r="L103"/>
  <c r="J103"/>
  <c r="B15"/>
  <c r="E15"/>
  <c r="D15"/>
  <c r="C15"/>
  <c r="C18"/>
  <c r="B18"/>
  <c r="D18"/>
  <c r="E18"/>
  <c r="E40"/>
  <c r="B40"/>
  <c r="C40"/>
  <c r="D40"/>
  <c r="E56"/>
  <c r="D56"/>
  <c r="B56"/>
  <c r="C56"/>
  <c r="B27"/>
  <c r="E27"/>
  <c r="C27"/>
  <c r="D27"/>
  <c r="D29"/>
  <c r="C29"/>
  <c r="B29"/>
  <c r="E29"/>
  <c r="B31"/>
  <c r="D31"/>
  <c r="E31"/>
  <c r="C31"/>
  <c r="E16"/>
  <c r="D16"/>
  <c r="C16"/>
  <c r="B16"/>
  <c r="E32"/>
  <c r="C32"/>
  <c r="D32"/>
  <c r="B32"/>
  <c r="C14"/>
  <c r="D14"/>
  <c r="E14"/>
  <c r="B14"/>
  <c r="B55"/>
  <c r="C55"/>
  <c r="E55"/>
  <c r="D55"/>
  <c r="D37"/>
  <c r="B37"/>
  <c r="E37"/>
  <c r="C37"/>
  <c r="I52"/>
  <c r="J52"/>
  <c r="L52"/>
  <c r="K52"/>
  <c r="L49"/>
  <c r="I49"/>
  <c r="J49"/>
  <c r="K49"/>
  <c r="K46"/>
  <c r="I46"/>
  <c r="J46"/>
  <c r="L46"/>
  <c r="I12"/>
  <c r="K12"/>
  <c r="L12"/>
  <c r="J12"/>
  <c r="L45"/>
  <c r="K45"/>
  <c r="I45"/>
  <c r="J45"/>
  <c r="J35"/>
  <c r="I35"/>
  <c r="L35"/>
  <c r="K35"/>
  <c r="L21"/>
  <c r="J21"/>
  <c r="K21"/>
  <c r="I21"/>
  <c r="K54"/>
  <c r="L54"/>
  <c r="I54"/>
  <c r="J54"/>
  <c r="I44"/>
  <c r="J44"/>
  <c r="L44"/>
  <c r="K44"/>
  <c r="K26"/>
  <c r="I26"/>
  <c r="L26"/>
  <c r="J26"/>
  <c r="I16"/>
  <c r="J16"/>
  <c r="K16"/>
  <c r="L16"/>
  <c r="L53"/>
  <c r="I53"/>
  <c r="K53"/>
  <c r="J53"/>
  <c r="J39"/>
  <c r="I39"/>
  <c r="L39"/>
  <c r="K39"/>
  <c r="D166" l="1"/>
  <c r="B166"/>
  <c r="C166"/>
  <c r="E166"/>
  <c r="D134"/>
  <c r="C134"/>
  <c r="B134"/>
  <c r="E134"/>
  <c r="C70"/>
  <c r="B70"/>
  <c r="D70"/>
  <c r="E70"/>
  <c r="B204"/>
  <c r="D204"/>
  <c r="C204"/>
  <c r="E204"/>
  <c r="E182"/>
  <c r="D182"/>
  <c r="B182"/>
  <c r="C182"/>
  <c r="C121"/>
  <c r="E121"/>
  <c r="B121"/>
  <c r="D121"/>
  <c r="E186"/>
  <c r="D186"/>
  <c r="B186"/>
  <c r="C186"/>
  <c r="C125"/>
  <c r="E125"/>
  <c r="D125"/>
  <c r="B125"/>
  <c r="D98"/>
  <c r="C98"/>
  <c r="E98"/>
  <c r="B98"/>
  <c r="D184"/>
  <c r="E184"/>
  <c r="C184"/>
  <c r="B184"/>
  <c r="C171"/>
  <c r="D171"/>
  <c r="B171"/>
  <c r="E171"/>
  <c r="B102"/>
  <c r="C102"/>
  <c r="E102"/>
  <c r="D102"/>
  <c r="B144"/>
  <c r="C144"/>
  <c r="D144"/>
  <c r="E144"/>
  <c r="B87"/>
  <c r="E87"/>
  <c r="C87"/>
  <c r="D87"/>
  <c r="B130"/>
  <c r="D130"/>
  <c r="C130"/>
  <c r="E130"/>
  <c r="E160"/>
  <c r="D160"/>
  <c r="B160"/>
  <c r="C160"/>
  <c r="D120"/>
  <c r="C120"/>
  <c r="E120"/>
  <c r="B120"/>
  <c r="D181"/>
  <c r="C181"/>
  <c r="B181"/>
  <c r="E181"/>
  <c r="C96"/>
  <c r="E96"/>
  <c r="D96"/>
  <c r="B96"/>
  <c r="C86"/>
  <c r="B86"/>
  <c r="D86"/>
  <c r="E86"/>
  <c r="C153"/>
  <c r="B153"/>
  <c r="D153"/>
  <c r="E153"/>
  <c r="B164"/>
  <c r="D164"/>
  <c r="E164"/>
  <c r="C164"/>
  <c r="E110"/>
  <c r="C110"/>
  <c r="B110"/>
  <c r="D110"/>
  <c r="C103"/>
  <c r="B103"/>
  <c r="D103"/>
  <c r="E103"/>
  <c r="E112"/>
  <c r="D112"/>
  <c r="B112"/>
  <c r="C112"/>
  <c r="E135"/>
  <c r="C135"/>
  <c r="B135"/>
  <c r="D135"/>
  <c r="B92"/>
  <c r="E92"/>
  <c r="C92"/>
  <c r="D92"/>
  <c r="D163"/>
  <c r="C163"/>
  <c r="B163"/>
  <c r="E163"/>
  <c r="D191"/>
  <c r="C191"/>
  <c r="B191"/>
  <c r="E191"/>
  <c r="D209"/>
  <c r="E209"/>
  <c r="B209"/>
  <c r="C209"/>
  <c r="C111"/>
  <c r="D111"/>
  <c r="B111"/>
  <c r="E111"/>
  <c r="C74"/>
  <c r="D74"/>
  <c r="E74"/>
  <c r="B74"/>
  <c r="C162"/>
  <c r="D162"/>
  <c r="B162"/>
  <c r="E162"/>
  <c r="B150"/>
  <c r="E150"/>
  <c r="C150"/>
  <c r="D150"/>
  <c r="D190"/>
  <c r="E190"/>
  <c r="C190"/>
  <c r="B190"/>
  <c r="C183"/>
  <c r="D183"/>
  <c r="B183"/>
  <c r="E183"/>
  <c r="E101"/>
  <c r="D101"/>
  <c r="B101"/>
  <c r="C101"/>
  <c r="D136"/>
  <c r="C136"/>
  <c r="E136"/>
  <c r="B136"/>
  <c r="E84"/>
  <c r="D84"/>
  <c r="B84"/>
  <c r="C84"/>
  <c r="C131"/>
  <c r="B131"/>
  <c r="E131"/>
  <c r="D131"/>
  <c r="B188"/>
  <c r="D188"/>
  <c r="E188"/>
  <c r="C188"/>
  <c r="C123"/>
  <c r="B123"/>
  <c r="D123"/>
  <c r="E123"/>
  <c r="B202"/>
  <c r="D202"/>
  <c r="E202"/>
  <c r="C202"/>
  <c r="C129"/>
  <c r="B129"/>
  <c r="D129"/>
  <c r="E129"/>
  <c r="E68"/>
  <c r="D68"/>
  <c r="B68"/>
  <c r="C68"/>
  <c r="D156"/>
  <c r="E156"/>
  <c r="B156"/>
  <c r="C156"/>
  <c r="B174"/>
  <c r="D174"/>
  <c r="E174"/>
  <c r="C174"/>
  <c r="E139"/>
  <c r="D139"/>
  <c r="B139"/>
  <c r="C139"/>
  <c r="D176"/>
  <c r="E176"/>
  <c r="C176"/>
  <c r="B176"/>
  <c r="D73"/>
  <c r="C73"/>
  <c r="E73"/>
  <c r="B73"/>
  <c r="C119"/>
  <c r="E119"/>
  <c r="D119"/>
  <c r="B119"/>
  <c r="B208"/>
  <c r="D208"/>
  <c r="C208"/>
  <c r="E208"/>
  <c r="D198"/>
  <c r="E198"/>
  <c r="C198"/>
  <c r="B198"/>
  <c r="E199"/>
  <c r="C199"/>
  <c r="D199"/>
  <c r="B199"/>
  <c r="B91"/>
  <c r="E91"/>
  <c r="C91"/>
  <c r="D91"/>
  <c r="D69"/>
  <c r="C69"/>
  <c r="E69"/>
  <c r="B69"/>
  <c r="D168"/>
  <c r="E168"/>
  <c r="C168"/>
  <c r="B168"/>
  <c r="C210"/>
  <c r="B210"/>
  <c r="E210"/>
  <c r="D210"/>
  <c r="B132"/>
  <c r="D132"/>
  <c r="E132"/>
  <c r="C132"/>
  <c r="B83"/>
  <c r="E83"/>
  <c r="C83"/>
  <c r="D83"/>
  <c r="D81"/>
  <c r="C81"/>
  <c r="E81"/>
  <c r="B81"/>
  <c r="B93"/>
  <c r="D93"/>
  <c r="C93"/>
  <c r="E93"/>
  <c r="B142"/>
  <c r="D142"/>
  <c r="C142"/>
  <c r="E142"/>
  <c r="B151"/>
  <c r="D151"/>
  <c r="C151"/>
  <c r="E151"/>
  <c r="D173"/>
  <c r="C173"/>
  <c r="B173"/>
  <c r="E173"/>
  <c r="C189"/>
  <c r="D189"/>
  <c r="B189"/>
  <c r="E189"/>
  <c r="B79"/>
  <c r="E79"/>
  <c r="C79"/>
  <c r="D79"/>
  <c r="C97"/>
  <c r="D97"/>
  <c r="E97"/>
  <c r="B97"/>
  <c r="C127"/>
  <c r="E127"/>
  <c r="D127"/>
  <c r="B127"/>
  <c r="C137"/>
  <c r="B137"/>
  <c r="D137"/>
  <c r="E137"/>
  <c r="D159"/>
  <c r="C159"/>
  <c r="B159"/>
  <c r="E159"/>
  <c r="E161"/>
  <c r="D161"/>
  <c r="B161"/>
  <c r="C161"/>
  <c r="B192"/>
  <c r="D192"/>
  <c r="E192"/>
  <c r="C192"/>
  <c r="D200"/>
  <c r="E200"/>
  <c r="C200"/>
  <c r="B200"/>
  <c r="C109"/>
  <c r="E109"/>
  <c r="D109"/>
  <c r="B109"/>
  <c r="C145"/>
  <c r="E145"/>
  <c r="D145"/>
  <c r="B145"/>
  <c r="C179"/>
  <c r="D179"/>
  <c r="B179"/>
  <c r="E179"/>
  <c r="C149"/>
  <c r="D149"/>
  <c r="B149"/>
  <c r="E149"/>
  <c r="E76"/>
  <c r="D76"/>
  <c r="B76"/>
  <c r="C76"/>
  <c r="E155"/>
  <c r="B155"/>
  <c r="C155"/>
  <c r="D155"/>
  <c r="E80"/>
  <c r="D80"/>
  <c r="B80"/>
  <c r="C80"/>
  <c r="C133"/>
  <c r="B133"/>
  <c r="D133"/>
  <c r="E133"/>
  <c r="C165"/>
  <c r="D165"/>
  <c r="B165"/>
  <c r="E165"/>
  <c r="C154"/>
  <c r="E154"/>
  <c r="B154"/>
  <c r="D154"/>
  <c r="C175"/>
  <c r="D175"/>
  <c r="B175"/>
  <c r="E175"/>
  <c r="C115"/>
  <c r="E115"/>
  <c r="D115"/>
  <c r="B115"/>
  <c r="B94"/>
  <c r="C94"/>
  <c r="D94"/>
  <c r="E94"/>
  <c r="D194"/>
  <c r="E194"/>
  <c r="C194"/>
  <c r="B194"/>
  <c r="D177"/>
  <c r="C177"/>
  <c r="B177"/>
  <c r="E177"/>
  <c r="D89"/>
  <c r="C89"/>
  <c r="B89"/>
  <c r="E89"/>
  <c r="B124"/>
  <c r="D124"/>
  <c r="E124"/>
  <c r="C124"/>
  <c r="B71"/>
  <c r="E71"/>
  <c r="C71"/>
  <c r="D71"/>
  <c r="D122"/>
  <c r="C122"/>
  <c r="E122"/>
  <c r="B122"/>
  <c r="C197"/>
  <c r="D197"/>
  <c r="B197"/>
  <c r="E197"/>
  <c r="D172"/>
  <c r="E172"/>
  <c r="C172"/>
  <c r="B172"/>
  <c r="C107"/>
  <c r="D107"/>
  <c r="E107"/>
  <c r="B107"/>
  <c r="D128"/>
  <c r="E128"/>
  <c r="B128"/>
  <c r="C128"/>
  <c r="D100"/>
  <c r="E100"/>
  <c r="B100"/>
  <c r="C100"/>
  <c r="C78"/>
  <c r="B78"/>
  <c r="D78"/>
  <c r="E78"/>
  <c r="C141"/>
  <c r="B141"/>
  <c r="E141"/>
  <c r="D141"/>
  <c r="D180"/>
  <c r="E180"/>
  <c r="C180"/>
  <c r="B180"/>
  <c r="C167"/>
  <c r="D167"/>
  <c r="B167"/>
  <c r="E167"/>
  <c r="E196"/>
  <c r="D196"/>
  <c r="B196"/>
  <c r="C196"/>
  <c r="D77"/>
  <c r="C77"/>
  <c r="E77"/>
  <c r="B77"/>
  <c r="B138"/>
  <c r="E138"/>
  <c r="C138"/>
  <c r="D138"/>
  <c r="D140"/>
  <c r="E140"/>
  <c r="B140"/>
  <c r="C140"/>
  <c r="D206"/>
  <c r="E206"/>
  <c r="C206"/>
  <c r="B206"/>
  <c r="D207"/>
  <c r="C207"/>
  <c r="B207"/>
  <c r="E207"/>
  <c r="E170"/>
  <c r="D170"/>
  <c r="B170"/>
  <c r="C170"/>
  <c r="E203"/>
  <c r="D203"/>
  <c r="C203"/>
  <c r="B203"/>
  <c r="B116"/>
  <c r="C116"/>
  <c r="D116"/>
  <c r="E116"/>
  <c r="C95"/>
  <c r="B95"/>
  <c r="D95"/>
  <c r="E95"/>
  <c r="D185"/>
  <c r="C185"/>
  <c r="B185"/>
  <c r="E185"/>
  <c r="E212"/>
  <c r="D212"/>
  <c r="B212"/>
  <c r="C212"/>
  <c r="C82"/>
  <c r="B82"/>
  <c r="D82"/>
  <c r="E82"/>
  <c r="D157"/>
  <c r="E157"/>
  <c r="B157"/>
  <c r="C157"/>
  <c r="C90"/>
  <c r="B90"/>
  <c r="D90"/>
  <c r="E90"/>
  <c r="E108"/>
  <c r="C108"/>
  <c r="B108"/>
  <c r="D108"/>
  <c r="D169"/>
  <c r="C169"/>
  <c r="B169"/>
  <c r="E169"/>
  <c r="D158"/>
  <c r="E158"/>
  <c r="C158"/>
  <c r="B158"/>
  <c r="D106"/>
  <c r="E106"/>
  <c r="B106"/>
  <c r="C106"/>
  <c r="B143"/>
  <c r="D143"/>
  <c r="C143"/>
  <c r="E143"/>
  <c r="D85"/>
  <c r="C85"/>
  <c r="E85"/>
  <c r="B85"/>
  <c r="B152"/>
  <c r="C152"/>
  <c r="D152"/>
  <c r="E152"/>
  <c r="C193"/>
  <c r="D193"/>
  <c r="B193"/>
  <c r="E193"/>
  <c r="B114"/>
  <c r="C114"/>
  <c r="D114"/>
  <c r="E114"/>
  <c r="E146"/>
  <c r="C146"/>
  <c r="B146"/>
  <c r="D146"/>
  <c r="B75"/>
  <c r="E75"/>
  <c r="C75"/>
  <c r="D75"/>
  <c r="C113"/>
  <c r="B113"/>
  <c r="E113"/>
  <c r="D113"/>
  <c r="D201"/>
  <c r="C201"/>
  <c r="B201"/>
  <c r="E201"/>
  <c r="D195"/>
  <c r="C195"/>
  <c r="B195"/>
  <c r="E195"/>
  <c r="C105"/>
  <c r="D105"/>
  <c r="B105"/>
  <c r="E105"/>
  <c r="D104"/>
  <c r="C104"/>
  <c r="E104"/>
  <c r="B104"/>
  <c r="B118"/>
  <c r="D118"/>
  <c r="E118"/>
  <c r="C118"/>
  <c r="E72"/>
  <c r="C72"/>
  <c r="B72"/>
  <c r="D72"/>
  <c r="B117"/>
  <c r="D117"/>
  <c r="E117"/>
  <c r="C117"/>
  <c r="C147"/>
  <c r="D147"/>
  <c r="E147"/>
  <c r="B147"/>
  <c r="B211"/>
  <c r="E211"/>
  <c r="C211"/>
  <c r="D211"/>
  <c r="B178"/>
  <c r="D178"/>
  <c r="E178"/>
  <c r="C178"/>
  <c r="E88"/>
  <c r="B88"/>
  <c r="C88"/>
  <c r="D88"/>
  <c r="D99"/>
  <c r="E99"/>
  <c r="C99"/>
  <c r="B99"/>
  <c r="D126"/>
  <c r="C126"/>
  <c r="E126"/>
  <c r="B126"/>
  <c r="C148"/>
  <c r="E148"/>
  <c r="B148"/>
  <c r="D148"/>
  <c r="C187"/>
  <c r="E187"/>
  <c r="B187"/>
  <c r="D187"/>
  <c r="D205"/>
  <c r="E205"/>
  <c r="B205"/>
  <c r="C205"/>
</calcChain>
</file>

<file path=xl/comments1.xml><?xml version="1.0" encoding="utf-8"?>
<comments xmlns="http://schemas.openxmlformats.org/spreadsheetml/2006/main">
  <authors>
    <author>Richard Fuller</author>
  </authors>
  <commentList>
    <comment ref="AH2" authorId="0">
      <text>
        <r>
          <rPr>
            <b/>
            <sz val="8"/>
            <color indexed="81"/>
            <rFont val="Tahoma"/>
            <family val="2"/>
          </rPr>
          <t>Richard Fuller:</t>
        </r>
        <r>
          <rPr>
            <sz val="8"/>
            <color indexed="81"/>
            <rFont val="Tahoma"/>
            <family val="2"/>
          </rPr>
          <t xml:space="preserve">
Column zero but if required use this formula
</t>
        </r>
      </text>
    </comment>
  </commentList>
</comments>
</file>

<file path=xl/sharedStrings.xml><?xml version="1.0" encoding="utf-8"?>
<sst xmlns="http://schemas.openxmlformats.org/spreadsheetml/2006/main" count="5095" uniqueCount="455">
  <si>
    <t>1st Tri</t>
  </si>
  <si>
    <t>2nd Tri</t>
  </si>
  <si>
    <t>Name</t>
  </si>
  <si>
    <t>Pos'n</t>
  </si>
  <si>
    <t>Points</t>
  </si>
  <si>
    <t>Senior Male</t>
  </si>
  <si>
    <t>Scoring:</t>
  </si>
  <si>
    <t>Duathlons</t>
  </si>
  <si>
    <t>Triathlons</t>
  </si>
  <si>
    <t>Place</t>
  </si>
  <si>
    <t>Time</t>
  </si>
  <si>
    <t>x</t>
  </si>
  <si>
    <t>Total</t>
  </si>
  <si>
    <t>Events</t>
  </si>
  <si>
    <t>Scoring</t>
  </si>
  <si>
    <t>Tri 1</t>
  </si>
  <si>
    <t>Tri 2</t>
  </si>
  <si>
    <t>Tri 3</t>
  </si>
  <si>
    <t>Tri 4</t>
  </si>
  <si>
    <t>Tri 5</t>
  </si>
  <si>
    <t>Tri 6</t>
  </si>
  <si>
    <t>Tri 7</t>
  </si>
  <si>
    <t>Tri 8</t>
  </si>
  <si>
    <t>Club</t>
  </si>
  <si>
    <t>Cat</t>
  </si>
  <si>
    <t>tri1</t>
  </si>
  <si>
    <t>tri2</t>
  </si>
  <si>
    <t>tri3</t>
  </si>
  <si>
    <t>tri4</t>
  </si>
  <si>
    <t>tri5</t>
  </si>
  <si>
    <t>tri6</t>
  </si>
  <si>
    <t>tri7</t>
  </si>
  <si>
    <t>tri8</t>
  </si>
  <si>
    <t>Total Full</t>
  </si>
  <si>
    <t>Main League Positions</t>
  </si>
  <si>
    <t>Main</t>
  </si>
  <si>
    <t>Duathlon 1</t>
  </si>
  <si>
    <t>Duathlon 2</t>
  </si>
  <si>
    <t>Duathlon 3</t>
  </si>
  <si>
    <t>Duathlon 4</t>
  </si>
  <si>
    <t>tri9</t>
  </si>
  <si>
    <t>tri10</t>
  </si>
  <si>
    <t>tri11</t>
  </si>
  <si>
    <t>aqua1</t>
  </si>
  <si>
    <t>aqua2</t>
  </si>
  <si>
    <t>aqua3</t>
  </si>
  <si>
    <t>dua2</t>
  </si>
  <si>
    <t>dua3</t>
  </si>
  <si>
    <t>dua4</t>
  </si>
  <si>
    <t>aqua4</t>
  </si>
  <si>
    <t>3rd Tri</t>
  </si>
  <si>
    <t>4th Tri</t>
  </si>
  <si>
    <t>5th Tri</t>
  </si>
  <si>
    <t>1st Aqua</t>
  </si>
  <si>
    <t>1st Dua</t>
  </si>
  <si>
    <t>5th event</t>
  </si>
  <si>
    <t>Count</t>
  </si>
  <si>
    <t>Tri 9</t>
  </si>
  <si>
    <t>Tri 10</t>
  </si>
  <si>
    <t>Tri 11</t>
  </si>
  <si>
    <t>Aquathlons</t>
  </si>
  <si>
    <t>Aquathlon 1</t>
  </si>
  <si>
    <t>Aquathlon 2</t>
  </si>
  <si>
    <t>Aquathlon 3</t>
  </si>
  <si>
    <t>Aquathlon 4</t>
  </si>
  <si>
    <t>Aqua 3</t>
  </si>
  <si>
    <t>Aqua 4</t>
  </si>
  <si>
    <t>4 Best Triathlons</t>
  </si>
  <si>
    <t>Dua 3</t>
  </si>
  <si>
    <t>Dua 4</t>
  </si>
  <si>
    <t>Triathlon England - Eastern Region League</t>
  </si>
  <si>
    <t>Tristar Girl 1</t>
  </si>
  <si>
    <t>Tristar Boy Start</t>
  </si>
  <si>
    <t>Tristar Boy 1</t>
  </si>
  <si>
    <t>Winner</t>
  </si>
  <si>
    <t>winner</t>
  </si>
  <si>
    <t xml:space="preserve"> </t>
  </si>
  <si>
    <t>Club Codes used in Race Results:-</t>
  </si>
  <si>
    <t>BTC</t>
  </si>
  <si>
    <t>CTC</t>
  </si>
  <si>
    <t>Cambridge Triathlon Club</t>
  </si>
  <si>
    <t>EET</t>
  </si>
  <si>
    <t>East Essex Triathlon Club</t>
  </si>
  <si>
    <t>FVS</t>
  </si>
  <si>
    <t>FVS Tri</t>
  </si>
  <si>
    <t>ITC</t>
  </si>
  <si>
    <t>Ipswich Triathlon Club</t>
  </si>
  <si>
    <t>NCT</t>
  </si>
  <si>
    <t>Newmarket Cycling Team</t>
  </si>
  <si>
    <t>PST</t>
  </si>
  <si>
    <t>Peterborough Sports Team</t>
  </si>
  <si>
    <t>SWT</t>
  </si>
  <si>
    <t>Saffron Walden Tri</t>
  </si>
  <si>
    <t>TAC</t>
  </si>
  <si>
    <t xml:space="preserve">Tri Anglia </t>
  </si>
  <si>
    <t>TEX</t>
  </si>
  <si>
    <t>Triathlon Essex</t>
  </si>
  <si>
    <t>TFH</t>
  </si>
  <si>
    <t>Tri Force Herts</t>
  </si>
  <si>
    <t>TSE</t>
  </si>
  <si>
    <t>Tri Sport Epping</t>
  </si>
  <si>
    <t>TVR</t>
  </si>
  <si>
    <t>Team Viper</t>
  </si>
  <si>
    <t>53M</t>
  </si>
  <si>
    <t>53-12 Multisports</t>
  </si>
  <si>
    <t>Rayleigh</t>
  </si>
  <si>
    <t>DIS</t>
  </si>
  <si>
    <t>Discovery Tri</t>
  </si>
  <si>
    <t>Fritton Lake</t>
  </si>
  <si>
    <t>Clacton</t>
  </si>
  <si>
    <t>Female</t>
  </si>
  <si>
    <t>Male</t>
  </si>
  <si>
    <t>Norwich</t>
  </si>
  <si>
    <t>Dua 1</t>
  </si>
  <si>
    <t>Dua 2</t>
  </si>
  <si>
    <t>B2T</t>
  </si>
  <si>
    <t>Born 2 Tri</t>
  </si>
  <si>
    <t>TAS</t>
  </si>
  <si>
    <t>Team Tri-a-Sport</t>
  </si>
  <si>
    <t>Harwich</t>
  </si>
  <si>
    <t>Adult Standard Distance League</t>
  </si>
  <si>
    <t>Cambridge</t>
  </si>
  <si>
    <t>Bedford</t>
  </si>
  <si>
    <t>Male Senior</t>
  </si>
  <si>
    <t xml:space="preserve">Male Vet </t>
  </si>
  <si>
    <t>Femail Open</t>
  </si>
  <si>
    <t>Femail Vet</t>
  </si>
  <si>
    <t>Male Open</t>
  </si>
  <si>
    <t>Female Open</t>
  </si>
  <si>
    <t>Male Vet</t>
  </si>
  <si>
    <t>Female Vet</t>
  </si>
  <si>
    <t>Nathan Miller</t>
  </si>
  <si>
    <t>John Wankowski</t>
  </si>
  <si>
    <t>Timothy Earl</t>
  </si>
  <si>
    <t>Chris Lehrbach</t>
  </si>
  <si>
    <t>Paul Barrett</t>
  </si>
  <si>
    <t>Graham Perks</t>
  </si>
  <si>
    <t>Matthew Spillman</t>
  </si>
  <si>
    <t>Les Henderson</t>
  </si>
  <si>
    <t>Richard Fuller</t>
  </si>
  <si>
    <t>David Maslen</t>
  </si>
  <si>
    <t>Clarke Russell</t>
  </si>
  <si>
    <t>Paul Kemp</t>
  </si>
  <si>
    <t>Jim Keeble</t>
  </si>
  <si>
    <t>Matt Dye</t>
  </si>
  <si>
    <t>Dennis Warner</t>
  </si>
  <si>
    <t>Mark Winfield</t>
  </si>
  <si>
    <t>Terry Garrity</t>
  </si>
  <si>
    <t>Bjorn Alsos</t>
  </si>
  <si>
    <t>Mike Stollery</t>
  </si>
  <si>
    <t>Simon Palmer</t>
  </si>
  <si>
    <t>David Clark</t>
  </si>
  <si>
    <t>Verney Andrew</t>
  </si>
  <si>
    <t>Andrew Hall</t>
  </si>
  <si>
    <t>David Brown</t>
  </si>
  <si>
    <t>John Allum</t>
  </si>
  <si>
    <t>Rose Waterman</t>
  </si>
  <si>
    <t>Sara Rogger</t>
  </si>
  <si>
    <t>Clare Thompson</t>
  </si>
  <si>
    <t>Amanda Mallett</t>
  </si>
  <si>
    <t>Alison Morton</t>
  </si>
  <si>
    <t>Harwich Runners</t>
  </si>
  <si>
    <t>Daniel Coughlan</t>
  </si>
  <si>
    <t>Melvyn Wilkie</t>
  </si>
  <si>
    <t>HWR</t>
  </si>
  <si>
    <t>Roy Young</t>
  </si>
  <si>
    <t>Oliver Milk</t>
  </si>
  <si>
    <t>Graeme Knott</t>
  </si>
  <si>
    <t>Juliet Vickery</t>
  </si>
  <si>
    <t>Craig Campion</t>
  </si>
  <si>
    <t>Darren Thomas</t>
  </si>
  <si>
    <t>Phil Jarvis</t>
  </si>
  <si>
    <t>Neil Watts</t>
  </si>
  <si>
    <t>James Blair</t>
  </si>
  <si>
    <t>David Hallam</t>
  </si>
  <si>
    <t>Jason Hare</t>
  </si>
  <si>
    <t>Matthew Prier</t>
  </si>
  <si>
    <t>Richard Lee</t>
  </si>
  <si>
    <t>Joseph Goddard</t>
  </si>
  <si>
    <t>Paul Bagley</t>
  </si>
  <si>
    <t>Paul Mcclelland</t>
  </si>
  <si>
    <t>Philip Smith</t>
  </si>
  <si>
    <t>Stuart Mills</t>
  </si>
  <si>
    <t>Wendy Staines</t>
  </si>
  <si>
    <t>Wendy Martin</t>
  </si>
  <si>
    <t>Ashley Thomas</t>
  </si>
  <si>
    <t>Sue Rule</t>
  </si>
  <si>
    <t>Brian Mcgeeney</t>
  </si>
  <si>
    <t>Steven Bartlett</t>
  </si>
  <si>
    <t>Kevin Carley</t>
  </si>
  <si>
    <t>Mark Schofield</t>
  </si>
  <si>
    <t>Deb Hayward</t>
  </si>
  <si>
    <t>Elspeth Knott</t>
  </si>
  <si>
    <t>David Browning</t>
  </si>
  <si>
    <t>Julie Halpin</t>
  </si>
  <si>
    <t>Colin Matthews</t>
  </si>
  <si>
    <t>Robert Newman</t>
  </si>
  <si>
    <t>Philip Elms</t>
  </si>
  <si>
    <t>Derek Daly</t>
  </si>
  <si>
    <t>Nicki Barker</t>
  </si>
  <si>
    <t>Mary Skelcher</t>
  </si>
  <si>
    <t>Helen Ashton</t>
  </si>
  <si>
    <t>Catharine Carfoot</t>
  </si>
  <si>
    <t>DMT</t>
  </si>
  <si>
    <t>Dunmow Tri</t>
  </si>
  <si>
    <t>EPT</t>
  </si>
  <si>
    <t>Essex Police Tri</t>
  </si>
  <si>
    <t>Paul McClelland</t>
  </si>
  <si>
    <t>BWT</t>
  </si>
  <si>
    <t>CAM</t>
  </si>
  <si>
    <t>Melissa Dowell</t>
  </si>
  <si>
    <t>Matt Ellis</t>
  </si>
  <si>
    <t>Baard Grindberg</t>
  </si>
  <si>
    <t>Ian Mackerness</t>
  </si>
  <si>
    <t>Matt Shingleton</t>
  </si>
  <si>
    <t>Matt Chandler</t>
  </si>
  <si>
    <t>Glyn Williams</t>
  </si>
  <si>
    <t>Dave Copland</t>
  </si>
  <si>
    <t>Graham Pigg</t>
  </si>
  <si>
    <t>Mark Bowditch</t>
  </si>
  <si>
    <t>Greg Lewis</t>
  </si>
  <si>
    <t>Mark Nowell</t>
  </si>
  <si>
    <t>Iain Robertson</t>
  </si>
  <si>
    <t>Nathan Hunt</t>
  </si>
  <si>
    <t>Darryl Davis</t>
  </si>
  <si>
    <t>Gary Wootton</t>
  </si>
  <si>
    <t>Stuart Paul</t>
  </si>
  <si>
    <t>Adrian Whitby</t>
  </si>
  <si>
    <t>Iain Downie</t>
  </si>
  <si>
    <t>Antony Birt</t>
  </si>
  <si>
    <t>Vincent Coogan</t>
  </si>
  <si>
    <t>Lucy Bowditch</t>
  </si>
  <si>
    <t>Sean Holt</t>
  </si>
  <si>
    <t>Martin Sleeuw</t>
  </si>
  <si>
    <t>Laurie Abel</t>
  </si>
  <si>
    <t>Paul Frampton</t>
  </si>
  <si>
    <t>Graham White</t>
  </si>
  <si>
    <t>Rob Fulbrook</t>
  </si>
  <si>
    <t>James Macleod</t>
  </si>
  <si>
    <t>Nick Stonehouse</t>
  </si>
  <si>
    <t>Anthony Scarpa</t>
  </si>
  <si>
    <t>Nicholas Smith</t>
  </si>
  <si>
    <t>Colin Browning</t>
  </si>
  <si>
    <t>Heather Collinson</t>
  </si>
  <si>
    <t>Kate Scotter</t>
  </si>
  <si>
    <t>Zoe Catchpole</t>
  </si>
  <si>
    <t>Alex Findlay</t>
  </si>
  <si>
    <t>Simon Jolly</t>
  </si>
  <si>
    <t>Mark Clues</t>
  </si>
  <si>
    <t>Mark Hird</t>
  </si>
  <si>
    <t>Mark Russell</t>
  </si>
  <si>
    <t>David Biddle</t>
  </si>
  <si>
    <t>Sam Kingston</t>
  </si>
  <si>
    <t>Barbara Leverett</t>
  </si>
  <si>
    <t>Derry Kelleher</t>
  </si>
  <si>
    <t>Harvey Tomlin</t>
  </si>
  <si>
    <t>Mike Hill</t>
  </si>
  <si>
    <t>Sasha Scarpa</t>
  </si>
  <si>
    <t>Nigel Hodge</t>
  </si>
  <si>
    <t>Chris Jones</t>
  </si>
  <si>
    <t>Lynn Emmett</t>
  </si>
  <si>
    <t>Julia Green</t>
  </si>
  <si>
    <t>Paul Yallop</t>
  </si>
  <si>
    <t>James Hayward</t>
  </si>
  <si>
    <t>Andrew Verney</t>
  </si>
  <si>
    <t>Robert Gibbons</t>
  </si>
  <si>
    <t>Julia Yelloly</t>
  </si>
  <si>
    <t>Benjamin Garcia</t>
  </si>
  <si>
    <t>Andy Dawbarn</t>
  </si>
  <si>
    <t>Jason Battle</t>
  </si>
  <si>
    <t>Kate Stannett</t>
  </si>
  <si>
    <t>Sara Greenwood</t>
  </si>
  <si>
    <t>David Hudson</t>
  </si>
  <si>
    <t>Grayhame Fish</t>
  </si>
  <si>
    <t>Ruairidh Beath</t>
  </si>
  <si>
    <t>Mike Wheatley</t>
  </si>
  <si>
    <t>Graham Bainger</t>
  </si>
  <si>
    <t>Jason Baillie</t>
  </si>
  <si>
    <t>Stephen Baker</t>
  </si>
  <si>
    <t>Wendy Quantrill</t>
  </si>
  <si>
    <t>Paula Baxter</t>
  </si>
  <si>
    <t>Andre Potgieter</t>
  </si>
  <si>
    <t>Anne Fish</t>
  </si>
  <si>
    <t>Neil Coleman</t>
  </si>
  <si>
    <t>Mark Newman</t>
  </si>
  <si>
    <t>Debbie Bowers</t>
  </si>
  <si>
    <t>Susan Potter</t>
  </si>
  <si>
    <t>Jenny Mayne</t>
  </si>
  <si>
    <t>Neil Loadman</t>
  </si>
  <si>
    <t>Robbie Gleeson</t>
  </si>
  <si>
    <t>Bruno Delacave</t>
  </si>
  <si>
    <t>Ross Campbell</t>
  </si>
  <si>
    <t>Debbie Larson</t>
  </si>
  <si>
    <t>PAC</t>
  </si>
  <si>
    <t>PACTRAC</t>
  </si>
  <si>
    <t>Gosfield Lake</t>
  </si>
  <si>
    <t>Richard Rowley</t>
  </si>
  <si>
    <t>Jack Peasgood</t>
  </si>
  <si>
    <t>Stuart Bennett</t>
  </si>
  <si>
    <t>Stuart Hope</t>
  </si>
  <si>
    <t>Keith Muggleton</t>
  </si>
  <si>
    <t>Matt Hinton</t>
  </si>
  <si>
    <t>Nicola Wood</t>
  </si>
  <si>
    <t>Dean Johnson</t>
  </si>
  <si>
    <t>Paul Whiffen</t>
  </si>
  <si>
    <t>Keith Taylor</t>
  </si>
  <si>
    <t>Alan Reade</t>
  </si>
  <si>
    <t>Howard Williams</t>
  </si>
  <si>
    <t>Tracy Kettridge</t>
  </si>
  <si>
    <t>Andrew Ridley</t>
  </si>
  <si>
    <t>Lee Gamble</t>
  </si>
  <si>
    <t>Chris Milne</t>
  </si>
  <si>
    <t>Charles Dale</t>
  </si>
  <si>
    <t>Janette Thomas</t>
  </si>
  <si>
    <t>Bruce Philp</t>
  </si>
  <si>
    <t>William White</t>
  </si>
  <si>
    <t>Damion Clark</t>
  </si>
  <si>
    <t>Nigel Morgans</t>
  </si>
  <si>
    <t>Joe Spencer</t>
  </si>
  <si>
    <t>Nicki Davis</t>
  </si>
  <si>
    <t>Mike Fielding</t>
  </si>
  <si>
    <t>TVP</t>
  </si>
  <si>
    <t>Alec Coleman</t>
  </si>
  <si>
    <t>Paul Strelitz</t>
  </si>
  <si>
    <t>John Lowery</t>
  </si>
  <si>
    <t>SS</t>
  </si>
  <si>
    <t>Mark Brooks</t>
  </si>
  <si>
    <t>Kevin Dean</t>
  </si>
  <si>
    <t>Charlie Palmer</t>
  </si>
  <si>
    <t>John Sweeney</t>
  </si>
  <si>
    <t>Robert Hammond</t>
  </si>
  <si>
    <t>Riaan Ekkerd</t>
  </si>
  <si>
    <t>Graeme Hall</t>
  </si>
  <si>
    <t>Chris Dunn</t>
  </si>
  <si>
    <t>Webber Forbes</t>
  </si>
  <si>
    <t>Bradley Taylor</t>
  </si>
  <si>
    <t>James Grierson</t>
  </si>
  <si>
    <t>Robbie Laughton</t>
  </si>
  <si>
    <t>Simon Perkins</t>
  </si>
  <si>
    <t>Penny Ganser</t>
  </si>
  <si>
    <t>Adam Cotgreave</t>
  </si>
  <si>
    <t>Richard Williams</t>
  </si>
  <si>
    <t>Dave Southby</t>
  </si>
  <si>
    <t>lorna garrod</t>
  </si>
  <si>
    <t>Andrew Sims</t>
  </si>
  <si>
    <t>Veronica Shadbolt</t>
  </si>
  <si>
    <t>Angela Hodson</t>
  </si>
  <si>
    <t>Naomi Hammond</t>
  </si>
  <si>
    <t>Mark Williams</t>
  </si>
  <si>
    <t>Julie Tapley</t>
  </si>
  <si>
    <t>Barry Wickson</t>
  </si>
  <si>
    <t>Peter Winfield</t>
  </si>
  <si>
    <t>Carol Smallman</t>
  </si>
  <si>
    <t>Nicola Sayle</t>
  </si>
  <si>
    <t>Sam Whitaker</t>
  </si>
  <si>
    <t>Emma Terpstra</t>
  </si>
  <si>
    <t>Andrew Shadbolt</t>
  </si>
  <si>
    <t>JohnPaul Edgington</t>
  </si>
  <si>
    <t>Steven Sharpe</t>
  </si>
  <si>
    <t>Pamela Daniel</t>
  </si>
  <si>
    <t>Mark Hogan</t>
  </si>
  <si>
    <t>Vanessa Elmes</t>
  </si>
  <si>
    <t>Eleanor Cowan</t>
  </si>
  <si>
    <t>Vivienne Law</t>
  </si>
  <si>
    <t>Kevin Smyth</t>
  </si>
  <si>
    <t>Bedford Trakters Club</t>
  </si>
  <si>
    <t>BHA</t>
  </si>
  <si>
    <t>Bedford Harriers AC</t>
  </si>
  <si>
    <t>BSR</t>
  </si>
  <si>
    <t>Bishops Stortford RC</t>
  </si>
  <si>
    <t>Benfleeet RC</t>
  </si>
  <si>
    <t>BRC</t>
  </si>
  <si>
    <t>Steve Harrison</t>
  </si>
  <si>
    <t>Mike Bridge</t>
  </si>
  <si>
    <t>Pete Eggleston</t>
  </si>
  <si>
    <t>Kevin Partridge</t>
  </si>
  <si>
    <t>Mark Robertson</t>
  </si>
  <si>
    <t>Alasdair Bruce</t>
  </si>
  <si>
    <t>Philip Curtis</t>
  </si>
  <si>
    <t>Kerri Renshaw</t>
  </si>
  <si>
    <t>Ian O'Neill</t>
  </si>
  <si>
    <t>Rob Miller</t>
  </si>
  <si>
    <t>Stephen Hayton</t>
  </si>
  <si>
    <t>Mark Warren</t>
  </si>
  <si>
    <t>Mark Bavington</t>
  </si>
  <si>
    <t>Geoff Cooper</t>
  </si>
  <si>
    <t>Carla Fisher</t>
  </si>
  <si>
    <t>Christopher Baxter</t>
  </si>
  <si>
    <t>Simon Shaw</t>
  </si>
  <si>
    <t>Amy Hutchinson</t>
  </si>
  <si>
    <t>Stephen Jones</t>
  </si>
  <si>
    <t>Daniel Jago</t>
  </si>
  <si>
    <t>Tony Summers</t>
  </si>
  <si>
    <t>Mark Taplin</t>
  </si>
  <si>
    <t>David Gretton</t>
  </si>
  <si>
    <t>David Grant</t>
  </si>
  <si>
    <t>Helen Shulver</t>
  </si>
  <si>
    <t>Chris Yuill</t>
  </si>
  <si>
    <t>Mark Young</t>
  </si>
  <si>
    <t>Nicholas Beardow</t>
  </si>
  <si>
    <t>Samantha Tophill</t>
  </si>
  <si>
    <t>Clive Savory</t>
  </si>
  <si>
    <t>Paul Stannard</t>
  </si>
  <si>
    <t>William Long</t>
  </si>
  <si>
    <t>Greg Evans</t>
  </si>
  <si>
    <t>Roland Shaw</t>
  </si>
  <si>
    <t>Mark Beaver</t>
  </si>
  <si>
    <t>Sarah Janes</t>
  </si>
  <si>
    <t>James Garman</t>
  </si>
  <si>
    <t>Darren Greene</t>
  </si>
  <si>
    <t>Simon Douglas</t>
  </si>
  <si>
    <t>Alison Cooper</t>
  </si>
  <si>
    <t>Edward Manson</t>
  </si>
  <si>
    <t>Vicki Goulding</t>
  </si>
  <si>
    <t>Jackie Perry</t>
  </si>
  <si>
    <t>Glen Nelson</t>
  </si>
  <si>
    <t>Stuart Jago</t>
  </si>
  <si>
    <t>Lisa Rattu</t>
  </si>
  <si>
    <t>Peter Bryan</t>
  </si>
  <si>
    <t>Simon Taylor</t>
  </si>
  <si>
    <t>Greg Blount</t>
  </si>
  <si>
    <t>Nina Pitcairn</t>
  </si>
  <si>
    <t>Vaughan Carradice</t>
  </si>
  <si>
    <t>Meliné Fletcher</t>
  </si>
  <si>
    <t>Sarah Croot</t>
  </si>
  <si>
    <t>Clare Landy</t>
  </si>
  <si>
    <t xml:space="preserve">FVS  </t>
  </si>
  <si>
    <t>David Jobling</t>
  </si>
  <si>
    <t>David Andrews</t>
  </si>
  <si>
    <t>Tony Wallen</t>
  </si>
  <si>
    <t>Alan Pilgrim</t>
  </si>
  <si>
    <t>WRC</t>
  </si>
  <si>
    <t>Witham Running Club</t>
  </si>
  <si>
    <t>Graham Shaddock</t>
  </si>
  <si>
    <t>Peter Ryan</t>
  </si>
  <si>
    <t>Stuart Bird</t>
  </si>
  <si>
    <t>Graeme Smith</t>
  </si>
  <si>
    <t>Mark Harman</t>
  </si>
  <si>
    <t>Keith Walker</t>
  </si>
  <si>
    <t>John Smith</t>
  </si>
  <si>
    <t>Clive Quantrill</t>
  </si>
  <si>
    <t>Richard Hoile</t>
  </si>
  <si>
    <t>Tom Bloomfield</t>
  </si>
  <si>
    <t>Neil Lynch</t>
  </si>
  <si>
    <t>Stuart Payne</t>
  </si>
  <si>
    <t>Mark Bunn</t>
  </si>
  <si>
    <t>Graeme Biggins</t>
  </si>
  <si>
    <t>Janice Brown</t>
  </si>
  <si>
    <t>Colin Corby</t>
  </si>
  <si>
    <t>Carla Holroyd</t>
  </si>
  <si>
    <t>Jan Swallow</t>
  </si>
  <si>
    <t>Stephen Suter</t>
  </si>
  <si>
    <t>Paul Tovell</t>
  </si>
  <si>
    <t>Dagmar Schiller</t>
  </si>
  <si>
    <t>Ace Dann</t>
  </si>
</sst>
</file>

<file path=xl/styles.xml><?xml version="1.0" encoding="utf-8"?>
<styleSheet xmlns="http://schemas.openxmlformats.org/spreadsheetml/2006/main">
  <numFmts count="3">
    <numFmt numFmtId="164" formatCode="hh:mm:ss;@"/>
    <numFmt numFmtId="165" formatCode="[$-F400]h:mm:ss\ AM/PM"/>
    <numFmt numFmtId="166" formatCode="0.00000"/>
  </numFmts>
  <fonts count="18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u/>
      <sz val="12"/>
      <color indexed="12"/>
      <name val="Arial"/>
      <family val="2"/>
    </font>
    <font>
      <b/>
      <sz val="10"/>
      <color indexed="9"/>
      <name val="Arial"/>
      <family val="2"/>
    </font>
    <font>
      <sz val="10"/>
      <name val="Arial Narrow"/>
      <family val="2"/>
    </font>
    <font>
      <sz val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49">
    <xf numFmtId="0" fontId="0" fillId="0" borderId="0" xfId="0"/>
    <xf numFmtId="2" fontId="0" fillId="0" borderId="0" xfId="0" applyNumberFormat="1"/>
    <xf numFmtId="164" fontId="0" fillId="0" borderId="0" xfId="0" applyNumberFormat="1"/>
    <xf numFmtId="1" fontId="0" fillId="0" borderId="0" xfId="0" applyNumberFormat="1"/>
    <xf numFmtId="2" fontId="3" fillId="2" borderId="0" xfId="0" applyNumberFormat="1" applyFont="1" applyFill="1"/>
    <xf numFmtId="2" fontId="4" fillId="0" borderId="0" xfId="0" applyNumberFormat="1" applyFont="1"/>
    <xf numFmtId="2" fontId="4" fillId="3" borderId="0" xfId="0" applyNumberFormat="1" applyFont="1" applyFill="1"/>
    <xf numFmtId="2" fontId="4" fillId="2" borderId="0" xfId="0" applyNumberFormat="1" applyFont="1" applyFill="1"/>
    <xf numFmtId="0" fontId="6" fillId="0" borderId="0" xfId="0" applyFont="1"/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0" fillId="0" borderId="2" xfId="0" applyFill="1" applyBorder="1"/>
    <xf numFmtId="0" fontId="0" fillId="0" borderId="3" xfId="0" applyFill="1" applyBorder="1"/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4" fillId="0" borderId="0" xfId="0" applyFont="1"/>
    <xf numFmtId="0" fontId="6" fillId="0" borderId="7" xfId="0" applyFont="1" applyFill="1" applyBorder="1" applyAlignment="1">
      <alignment horizontal="center"/>
    </xf>
    <xf numFmtId="0" fontId="6" fillId="0" borderId="0" xfId="0" applyFont="1" applyFill="1" applyBorder="1"/>
    <xf numFmtId="2" fontId="6" fillId="0" borderId="8" xfId="0" applyNumberFormat="1" applyFont="1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8" xfId="0" applyFill="1" applyBorder="1"/>
    <xf numFmtId="2" fontId="3" fillId="4" borderId="0" xfId="0" applyNumberFormat="1" applyFont="1" applyFill="1"/>
    <xf numFmtId="1" fontId="4" fillId="0" borderId="0" xfId="0" applyNumberFormat="1" applyFont="1"/>
    <xf numFmtId="166" fontId="4" fillId="0" borderId="0" xfId="0" applyNumberFormat="1" applyFont="1"/>
    <xf numFmtId="0" fontId="3" fillId="0" borderId="0" xfId="0" applyFont="1"/>
    <xf numFmtId="164" fontId="3" fillId="3" borderId="0" xfId="0" applyNumberFormat="1" applyFont="1" applyFill="1"/>
    <xf numFmtId="164" fontId="0" fillId="3" borderId="0" xfId="0" applyNumberFormat="1" applyFill="1"/>
    <xf numFmtId="0" fontId="0" fillId="0" borderId="12" xfId="0" applyBorder="1"/>
    <xf numFmtId="0" fontId="0" fillId="0" borderId="13" xfId="0" applyBorder="1"/>
    <xf numFmtId="2" fontId="0" fillId="0" borderId="14" xfId="0" applyNumberFormat="1" applyBorder="1"/>
    <xf numFmtId="2" fontId="0" fillId="3" borderId="15" xfId="0" applyNumberFormat="1" applyFill="1" applyBorder="1"/>
    <xf numFmtId="0" fontId="0" fillId="3" borderId="16" xfId="0" applyFill="1" applyBorder="1"/>
    <xf numFmtId="2" fontId="0" fillId="3" borderId="17" xfId="0" applyNumberFormat="1" applyFill="1" applyBorder="1"/>
    <xf numFmtId="0" fontId="0" fillId="3" borderId="18" xfId="0" applyFill="1" applyBorder="1"/>
    <xf numFmtId="0" fontId="0" fillId="3" borderId="19" xfId="0" applyFill="1" applyBorder="1"/>
    <xf numFmtId="2" fontId="0" fillId="3" borderId="20" xfId="0" applyNumberFormat="1" applyFill="1" applyBorder="1"/>
    <xf numFmtId="0" fontId="0" fillId="0" borderId="0" xfId="0" applyBorder="1"/>
    <xf numFmtId="2" fontId="0" fillId="0" borderId="0" xfId="0" applyNumberFormat="1" applyBorder="1"/>
    <xf numFmtId="0" fontId="10" fillId="0" borderId="0" xfId="0" applyFont="1"/>
    <xf numFmtId="0" fontId="10" fillId="0" borderId="0" xfId="0" applyFont="1" applyBorder="1"/>
    <xf numFmtId="2" fontId="10" fillId="0" borderId="0" xfId="0" applyNumberFormat="1" applyFont="1" applyBorder="1"/>
    <xf numFmtId="0" fontId="9" fillId="0" borderId="0" xfId="1" applyAlignment="1" applyProtection="1">
      <alignment horizontal="left"/>
    </xf>
    <xf numFmtId="0" fontId="8" fillId="0" borderId="0" xfId="0" applyFont="1"/>
    <xf numFmtId="0" fontId="9" fillId="0" borderId="0" xfId="1" applyFont="1" applyAlignment="1" applyProtection="1">
      <alignment horizontal="left"/>
    </xf>
    <xf numFmtId="164" fontId="1" fillId="3" borderId="0" xfId="0" applyNumberFormat="1" applyFont="1" applyFill="1"/>
    <xf numFmtId="0" fontId="8" fillId="0" borderId="12" xfId="0" applyFont="1" applyBorder="1"/>
    <xf numFmtId="0" fontId="3" fillId="0" borderId="12" xfId="0" applyFont="1" applyBorder="1"/>
    <xf numFmtId="0" fontId="3" fillId="0" borderId="13" xfId="0" applyFont="1" applyBorder="1"/>
    <xf numFmtId="2" fontId="3" fillId="0" borderId="14" xfId="0" applyNumberFormat="1" applyFont="1" applyBorder="1"/>
    <xf numFmtId="1" fontId="10" fillId="0" borderId="0" xfId="0" applyNumberFormat="1" applyFont="1"/>
    <xf numFmtId="2" fontId="0" fillId="2" borderId="0" xfId="0" applyNumberFormat="1" applyFill="1"/>
    <xf numFmtId="2" fontId="9" fillId="2" borderId="0" xfId="1" applyNumberFormat="1" applyFill="1" applyAlignment="1" applyProtection="1"/>
    <xf numFmtId="0" fontId="9" fillId="0" borderId="0" xfId="1" applyAlignment="1" applyProtection="1"/>
    <xf numFmtId="165" fontId="0" fillId="3" borderId="13" xfId="0" applyNumberFormat="1" applyFill="1" applyBorder="1"/>
    <xf numFmtId="0" fontId="0" fillId="0" borderId="13" xfId="0" applyNumberFormat="1" applyBorder="1"/>
    <xf numFmtId="0" fontId="3" fillId="0" borderId="13" xfId="0" applyNumberFormat="1" applyFont="1" applyBorder="1"/>
    <xf numFmtId="0" fontId="0" fillId="3" borderId="21" xfId="0" applyNumberFormat="1" applyFill="1" applyBorder="1"/>
    <xf numFmtId="0" fontId="0" fillId="3" borderId="13" xfId="0" applyNumberFormat="1" applyFill="1" applyBorder="1"/>
    <xf numFmtId="0" fontId="0" fillId="3" borderId="19" xfId="0" applyNumberFormat="1" applyFill="1" applyBorder="1"/>
    <xf numFmtId="0" fontId="11" fillId="0" borderId="0" xfId="0" applyFont="1"/>
    <xf numFmtId="0" fontId="7" fillId="0" borderId="7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8" fillId="0" borderId="8" xfId="0" applyFont="1" applyFill="1" applyBorder="1" applyAlignment="1">
      <alignment horizontal="center"/>
    </xf>
    <xf numFmtId="0" fontId="3" fillId="5" borderId="0" xfId="0" applyFont="1" applyFill="1"/>
    <xf numFmtId="0" fontId="0" fillId="5" borderId="0" xfId="0" applyFill="1"/>
    <xf numFmtId="0" fontId="0" fillId="2" borderId="21" xfId="0" applyNumberFormat="1" applyFill="1" applyBorder="1"/>
    <xf numFmtId="2" fontId="0" fillId="2" borderId="15" xfId="0" applyNumberFormat="1" applyFill="1" applyBorder="1"/>
    <xf numFmtId="0" fontId="0" fillId="2" borderId="16" xfId="0" applyFill="1" applyBorder="1"/>
    <xf numFmtId="0" fontId="0" fillId="2" borderId="13" xfId="0" applyNumberFormat="1" applyFill="1" applyBorder="1"/>
    <xf numFmtId="165" fontId="0" fillId="2" borderId="13" xfId="0" applyNumberFormat="1" applyFill="1" applyBorder="1"/>
    <xf numFmtId="2" fontId="0" fillId="2" borderId="17" xfId="0" applyNumberFormat="1" applyFill="1" applyBorder="1"/>
    <xf numFmtId="0" fontId="0" fillId="2" borderId="18" xfId="0" applyFill="1" applyBorder="1"/>
    <xf numFmtId="0" fontId="0" fillId="2" borderId="19" xfId="0" applyNumberFormat="1" applyFill="1" applyBorder="1"/>
    <xf numFmtId="0" fontId="0" fillId="2" borderId="19" xfId="0" applyFill="1" applyBorder="1"/>
    <xf numFmtId="2" fontId="0" fillId="2" borderId="20" xfId="0" applyNumberFormat="1" applyFill="1" applyBorder="1"/>
    <xf numFmtId="0" fontId="0" fillId="5" borderId="21" xfId="0" applyNumberFormat="1" applyFill="1" applyBorder="1"/>
    <xf numFmtId="2" fontId="0" fillId="5" borderId="15" xfId="0" applyNumberFormat="1" applyFill="1" applyBorder="1"/>
    <xf numFmtId="0" fontId="0" fillId="5" borderId="16" xfId="0" applyFill="1" applyBorder="1"/>
    <xf numFmtId="0" fontId="0" fillId="5" borderId="13" xfId="0" applyNumberFormat="1" applyFill="1" applyBorder="1"/>
    <xf numFmtId="165" fontId="0" fillId="5" borderId="13" xfId="0" applyNumberFormat="1" applyFill="1" applyBorder="1"/>
    <xf numFmtId="2" fontId="0" fillId="5" borderId="17" xfId="0" applyNumberFormat="1" applyFill="1" applyBorder="1"/>
    <xf numFmtId="0" fontId="0" fillId="5" borderId="18" xfId="0" applyFill="1" applyBorder="1"/>
    <xf numFmtId="0" fontId="0" fillId="5" borderId="19" xfId="0" applyNumberFormat="1" applyFill="1" applyBorder="1"/>
    <xf numFmtId="0" fontId="0" fillId="5" borderId="19" xfId="0" applyFill="1" applyBorder="1"/>
    <xf numFmtId="2" fontId="0" fillId="5" borderId="20" xfId="0" applyNumberFormat="1" applyFill="1" applyBorder="1"/>
    <xf numFmtId="0" fontId="9" fillId="5" borderId="0" xfId="1" applyFill="1" applyAlignment="1" applyProtection="1"/>
    <xf numFmtId="2" fontId="4" fillId="5" borderId="0" xfId="0" applyNumberFormat="1" applyFont="1" applyFill="1"/>
    <xf numFmtId="0" fontId="12" fillId="0" borderId="0" xfId="1" applyFont="1" applyAlignment="1" applyProtection="1"/>
    <xf numFmtId="2" fontId="4" fillId="0" borderId="0" xfId="0" applyNumberFormat="1" applyFont="1" applyProtection="1">
      <protection locked="0"/>
    </xf>
    <xf numFmtId="2" fontId="4" fillId="0" borderId="0" xfId="0" applyNumberFormat="1" applyFont="1" applyFill="1" applyBorder="1" applyProtection="1">
      <protection locked="0"/>
    </xf>
    <xf numFmtId="166" fontId="3" fillId="0" borderId="0" xfId="0" applyNumberFormat="1" applyFont="1" applyAlignment="1" applyProtection="1">
      <alignment wrapText="1"/>
    </xf>
    <xf numFmtId="2" fontId="3" fillId="0" borderId="0" xfId="0" applyNumberFormat="1" applyFont="1" applyAlignment="1" applyProtection="1">
      <alignment wrapText="1"/>
    </xf>
    <xf numFmtId="1" fontId="3" fillId="0" borderId="0" xfId="0" applyNumberFormat="1" applyFont="1" applyAlignment="1" applyProtection="1">
      <alignment wrapText="1"/>
    </xf>
    <xf numFmtId="2" fontId="3" fillId="3" borderId="0" xfId="0" applyNumberFormat="1" applyFont="1" applyFill="1" applyAlignment="1" applyProtection="1">
      <alignment wrapText="1"/>
    </xf>
    <xf numFmtId="2" fontId="3" fillId="2" borderId="0" xfId="0" applyNumberFormat="1" applyFont="1" applyFill="1" applyAlignment="1" applyProtection="1">
      <alignment wrapText="1"/>
    </xf>
    <xf numFmtId="2" fontId="3" fillId="5" borderId="0" xfId="0" applyNumberFormat="1" applyFont="1" applyFill="1" applyAlignment="1" applyProtection="1">
      <alignment wrapText="1"/>
    </xf>
    <xf numFmtId="2" fontId="3" fillId="6" borderId="0" xfId="0" applyNumberFormat="1" applyFont="1" applyFill="1" applyAlignment="1" applyProtection="1">
      <alignment wrapText="1"/>
    </xf>
    <xf numFmtId="2" fontId="4" fillId="6" borderId="0" xfId="0" applyNumberFormat="1" applyFont="1" applyFill="1"/>
    <xf numFmtId="2" fontId="3" fillId="7" borderId="0" xfId="0" applyNumberFormat="1" applyFont="1" applyFill="1" applyAlignment="1" applyProtection="1">
      <alignment wrapText="1"/>
    </xf>
    <xf numFmtId="2" fontId="4" fillId="7" borderId="0" xfId="0" applyNumberFormat="1" applyFont="1" applyFill="1"/>
    <xf numFmtId="2" fontId="3" fillId="8" borderId="0" xfId="0" applyNumberFormat="1" applyFont="1" applyFill="1" applyAlignment="1" applyProtection="1">
      <alignment wrapText="1"/>
    </xf>
    <xf numFmtId="2" fontId="4" fillId="8" borderId="0" xfId="0" applyNumberFormat="1" applyFont="1" applyFill="1"/>
    <xf numFmtId="2" fontId="9" fillId="2" borderId="0" xfId="1" applyNumberFormat="1" applyFont="1" applyFill="1" applyAlignment="1" applyProtection="1"/>
    <xf numFmtId="0" fontId="9" fillId="5" borderId="0" xfId="1" applyFont="1" applyFill="1" applyAlignment="1" applyProtection="1"/>
    <xf numFmtId="0" fontId="9" fillId="3" borderId="0" xfId="1" applyFill="1" applyAlignment="1" applyProtection="1"/>
    <xf numFmtId="164" fontId="9" fillId="3" borderId="0" xfId="1" applyNumberFormat="1" applyFill="1" applyAlignment="1" applyProtection="1"/>
    <xf numFmtId="0" fontId="0" fillId="2" borderId="0" xfId="0" applyFill="1"/>
    <xf numFmtId="2" fontId="3" fillId="3" borderId="0" xfId="0" applyNumberFormat="1" applyFont="1" applyFill="1"/>
    <xf numFmtId="2" fontId="0" fillId="3" borderId="0" xfId="0" applyNumberFormat="1" applyFill="1"/>
    <xf numFmtId="2" fontId="9" fillId="3" borderId="0" xfId="1" applyNumberFormat="1" applyFill="1" applyAlignment="1" applyProtection="1"/>
    <xf numFmtId="2" fontId="9" fillId="3" borderId="0" xfId="1" applyNumberFormat="1" applyFont="1" applyFill="1" applyAlignment="1" applyProtection="1"/>
    <xf numFmtId="164" fontId="3" fillId="5" borderId="0" xfId="0" applyNumberFormat="1" applyFont="1" applyFill="1"/>
    <xf numFmtId="164" fontId="0" fillId="5" borderId="0" xfId="0" applyNumberFormat="1" applyFill="1"/>
    <xf numFmtId="164" fontId="1" fillId="5" borderId="0" xfId="0" applyNumberFormat="1" applyFont="1" applyFill="1"/>
    <xf numFmtId="0" fontId="1" fillId="5" borderId="0" xfId="1" applyFont="1" applyFill="1" applyAlignment="1" applyProtection="1"/>
    <xf numFmtId="164" fontId="1" fillId="5" borderId="0" xfId="1" applyNumberFormat="1" applyFont="1" applyFill="1" applyAlignment="1" applyProtection="1"/>
    <xf numFmtId="0" fontId="1" fillId="3" borderId="0" xfId="1" applyFont="1" applyFill="1" applyAlignment="1" applyProtection="1"/>
    <xf numFmtId="2" fontId="1" fillId="3" borderId="0" xfId="1" applyNumberFormat="1" applyFont="1" applyFill="1" applyAlignment="1" applyProtection="1"/>
    <xf numFmtId="0" fontId="3" fillId="2" borderId="0" xfId="0" applyFont="1" applyFill="1"/>
    <xf numFmtId="2" fontId="13" fillId="4" borderId="0" xfId="0" applyNumberFormat="1" applyFont="1" applyFill="1"/>
    <xf numFmtId="0" fontId="4" fillId="3" borderId="22" xfId="0" applyFont="1" applyFill="1" applyBorder="1"/>
    <xf numFmtId="21" fontId="4" fillId="3" borderId="21" xfId="0" applyNumberFormat="1" applyFont="1" applyFill="1" applyBorder="1"/>
    <xf numFmtId="21" fontId="4" fillId="3" borderId="13" xfId="0" applyNumberFormat="1" applyFont="1" applyFill="1" applyBorder="1"/>
    <xf numFmtId="0" fontId="4" fillId="2" borderId="22" xfId="0" applyFont="1" applyFill="1" applyBorder="1"/>
    <xf numFmtId="21" fontId="4" fillId="2" borderId="21" xfId="0" applyNumberFormat="1" applyFont="1" applyFill="1" applyBorder="1"/>
    <xf numFmtId="21" fontId="4" fillId="2" borderId="13" xfId="0" applyNumberFormat="1" applyFont="1" applyFill="1" applyBorder="1"/>
    <xf numFmtId="0" fontId="4" fillId="5" borderId="22" xfId="0" applyFont="1" applyFill="1" applyBorder="1"/>
    <xf numFmtId="21" fontId="4" fillId="5" borderId="21" xfId="0" applyNumberFormat="1" applyFont="1" applyFill="1" applyBorder="1"/>
    <xf numFmtId="21" fontId="4" fillId="5" borderId="13" xfId="0" applyNumberFormat="1" applyFont="1" applyFill="1" applyBorder="1"/>
    <xf numFmtId="0" fontId="0" fillId="0" borderId="0" xfId="1" applyFont="1" applyAlignment="1" applyProtection="1">
      <alignment horizontal="left"/>
    </xf>
    <xf numFmtId="0" fontId="0" fillId="0" borderId="0" xfId="1" applyFont="1" applyBorder="1" applyAlignment="1" applyProtection="1">
      <alignment horizontal="left"/>
    </xf>
    <xf numFmtId="0" fontId="9" fillId="2" borderId="0" xfId="1" applyFont="1" applyFill="1" applyAlignment="1" applyProtection="1"/>
    <xf numFmtId="2" fontId="8" fillId="0" borderId="12" xfId="0" applyNumberFormat="1" applyFont="1" applyBorder="1"/>
    <xf numFmtId="165" fontId="0" fillId="0" borderId="0" xfId="0" applyNumberFormat="1"/>
    <xf numFmtId="21" fontId="3" fillId="0" borderId="0" xfId="0" applyNumberFormat="1" applyFont="1"/>
    <xf numFmtId="165" fontId="0" fillId="2" borderId="21" xfId="0" applyNumberFormat="1" applyFill="1" applyBorder="1"/>
    <xf numFmtId="1" fontId="9" fillId="0" borderId="0" xfId="1" applyNumberFormat="1" applyAlignment="1" applyProtection="1"/>
    <xf numFmtId="0" fontId="14" fillId="0" borderId="1" xfId="0" applyNumberFormat="1" applyFont="1" applyFill="1" applyBorder="1" applyAlignment="1" applyProtection="1">
      <alignment horizontal="left" vertical="top" wrapText="1"/>
    </xf>
    <xf numFmtId="0" fontId="14" fillId="0" borderId="0" xfId="0" applyNumberFormat="1" applyFont="1" applyFill="1" applyBorder="1" applyAlignment="1" applyProtection="1">
      <alignment horizontal="left" vertical="top" wrapText="1"/>
    </xf>
    <xf numFmtId="0" fontId="0" fillId="9" borderId="0" xfId="0" applyFill="1" applyAlignment="1">
      <alignment wrapText="1"/>
    </xf>
    <xf numFmtId="165" fontId="4" fillId="2" borderId="13" xfId="0" applyNumberFormat="1" applyFont="1" applyFill="1" applyBorder="1"/>
    <xf numFmtId="0" fontId="15" fillId="0" borderId="23" xfId="0" applyFont="1" applyBorder="1" applyAlignment="1">
      <alignment horizontal="left"/>
    </xf>
    <xf numFmtId="0" fontId="7" fillId="0" borderId="2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>
      <selection activeCell="A48" sqref="A48"/>
    </sheetView>
  </sheetViews>
  <sheetFormatPr defaultRowHeight="12.75"/>
  <cols>
    <col min="1" max="1" width="16.5703125" customWidth="1"/>
    <col min="2" max="2" width="13.7109375" customWidth="1"/>
    <col min="3" max="3" width="10.28515625" bestFit="1" customWidth="1"/>
    <col min="4" max="4" width="16.5703125" customWidth="1"/>
    <col min="5" max="6" width="11.140625" bestFit="1" customWidth="1"/>
    <col min="7" max="7" width="11.140625" customWidth="1"/>
    <col min="8" max="8" width="11.85546875" bestFit="1" customWidth="1"/>
    <col min="9" max="9" width="14.140625" customWidth="1"/>
  </cols>
  <sheetData>
    <row r="1" spans="1:11" ht="18">
      <c r="B1" s="41" t="s">
        <v>70</v>
      </c>
      <c r="C1" s="41"/>
      <c r="D1" s="39"/>
      <c r="E1" s="39"/>
      <c r="F1" s="39"/>
      <c r="G1" s="39"/>
      <c r="H1" s="39"/>
      <c r="I1" s="40"/>
    </row>
    <row r="2" spans="1:11" ht="18">
      <c r="B2" s="42" t="s">
        <v>120</v>
      </c>
      <c r="C2" s="42"/>
      <c r="F2" s="42"/>
      <c r="G2" s="42"/>
      <c r="H2" s="42"/>
      <c r="I2" s="43"/>
    </row>
    <row r="3" spans="1:11">
      <c r="B3" s="39"/>
      <c r="C3" s="39"/>
      <c r="D3" s="62"/>
      <c r="E3" s="62"/>
      <c r="F3" s="39"/>
      <c r="G3" s="39"/>
      <c r="H3" s="39"/>
      <c r="I3" s="40"/>
    </row>
    <row r="4" spans="1:11">
      <c r="A4" s="123" t="s">
        <v>8</v>
      </c>
      <c r="B4" s="4"/>
      <c r="C4" s="112" t="s">
        <v>7</v>
      </c>
      <c r="D4" s="28"/>
      <c r="E4" s="116" t="s">
        <v>60</v>
      </c>
      <c r="F4" s="68"/>
      <c r="K4" s="55"/>
    </row>
    <row r="5" spans="1:11">
      <c r="A5" s="111"/>
      <c r="B5" s="53"/>
      <c r="C5" s="113"/>
      <c r="D5" s="29"/>
      <c r="E5" s="117"/>
      <c r="F5" s="69"/>
    </row>
    <row r="6" spans="1:11">
      <c r="A6" s="111" t="s">
        <v>108</v>
      </c>
      <c r="B6" s="136" t="s">
        <v>15</v>
      </c>
      <c r="C6" s="121" t="s">
        <v>113</v>
      </c>
      <c r="D6" s="109" t="s">
        <v>36</v>
      </c>
      <c r="E6" s="119" t="s">
        <v>105</v>
      </c>
      <c r="F6" s="90" t="s">
        <v>61</v>
      </c>
    </row>
    <row r="7" spans="1:11">
      <c r="A7" s="111" t="s">
        <v>119</v>
      </c>
      <c r="B7" s="107" t="s">
        <v>16</v>
      </c>
      <c r="C7" s="122" t="s">
        <v>114</v>
      </c>
      <c r="D7" s="109" t="s">
        <v>37</v>
      </c>
      <c r="E7" s="119" t="s">
        <v>108</v>
      </c>
      <c r="F7" s="90" t="s">
        <v>62</v>
      </c>
    </row>
    <row r="8" spans="1:11">
      <c r="A8" s="111" t="s">
        <v>112</v>
      </c>
      <c r="B8" s="136" t="s">
        <v>17</v>
      </c>
      <c r="C8" s="121" t="s">
        <v>68</v>
      </c>
      <c r="D8" s="109" t="s">
        <v>38</v>
      </c>
      <c r="E8" s="119" t="s">
        <v>65</v>
      </c>
      <c r="F8" s="90" t="s">
        <v>63</v>
      </c>
    </row>
    <row r="9" spans="1:11">
      <c r="A9" s="111" t="s">
        <v>121</v>
      </c>
      <c r="B9" s="107" t="s">
        <v>18</v>
      </c>
      <c r="C9" s="122" t="s">
        <v>69</v>
      </c>
      <c r="D9" s="110" t="s">
        <v>39</v>
      </c>
      <c r="E9" s="120" t="s">
        <v>66</v>
      </c>
      <c r="F9" s="108" t="s">
        <v>64</v>
      </c>
    </row>
    <row r="10" spans="1:11">
      <c r="A10" s="111" t="s">
        <v>122</v>
      </c>
      <c r="B10" s="107" t="s">
        <v>19</v>
      </c>
      <c r="C10" s="114"/>
      <c r="D10" s="47"/>
      <c r="E10" s="118"/>
      <c r="F10" s="90"/>
    </row>
    <row r="11" spans="1:11">
      <c r="A11" s="111" t="s">
        <v>109</v>
      </c>
      <c r="B11" s="107" t="s">
        <v>20</v>
      </c>
      <c r="C11" s="114"/>
      <c r="D11" s="47"/>
      <c r="E11" s="118"/>
      <c r="F11" s="90"/>
    </row>
    <row r="12" spans="1:11">
      <c r="A12" s="111" t="s">
        <v>295</v>
      </c>
      <c r="B12" s="54" t="s">
        <v>21</v>
      </c>
      <c r="C12" s="114"/>
      <c r="D12" s="47"/>
      <c r="E12" s="118"/>
      <c r="F12" s="90"/>
    </row>
    <row r="13" spans="1:11">
      <c r="A13" s="111" t="s">
        <v>22</v>
      </c>
      <c r="B13" s="54" t="s">
        <v>22</v>
      </c>
      <c r="C13" s="114"/>
      <c r="D13" s="47"/>
      <c r="E13" s="118"/>
      <c r="F13" s="90"/>
    </row>
    <row r="14" spans="1:11">
      <c r="A14" s="111" t="s">
        <v>57</v>
      </c>
      <c r="B14" s="107" t="s">
        <v>57</v>
      </c>
      <c r="C14" s="115"/>
      <c r="D14" s="47"/>
      <c r="E14" s="118"/>
      <c r="F14" s="90"/>
    </row>
    <row r="15" spans="1:11">
      <c r="A15" s="111" t="s">
        <v>58</v>
      </c>
      <c r="B15" s="54" t="s">
        <v>58</v>
      </c>
      <c r="C15" s="114"/>
      <c r="D15" s="47"/>
      <c r="E15" s="118"/>
      <c r="F15" s="90"/>
    </row>
    <row r="16" spans="1:11">
      <c r="A16" s="111" t="s">
        <v>59</v>
      </c>
      <c r="B16" s="54" t="s">
        <v>59</v>
      </c>
      <c r="C16" s="114"/>
      <c r="D16" s="47"/>
      <c r="E16" s="118"/>
      <c r="F16" s="90"/>
    </row>
    <row r="17" spans="1:7" ht="15.75">
      <c r="B17" s="45"/>
      <c r="C17" s="45"/>
      <c r="D17" s="45"/>
      <c r="E17" s="45"/>
      <c r="F17" s="45"/>
      <c r="G17" s="45"/>
    </row>
    <row r="18" spans="1:7" ht="15.75">
      <c r="B18" s="45"/>
      <c r="C18" s="45"/>
      <c r="D18" s="45"/>
      <c r="E18" s="45"/>
      <c r="F18" s="45"/>
      <c r="G18" s="45"/>
    </row>
    <row r="19" spans="1:7" ht="15.75">
      <c r="B19" s="92" t="s">
        <v>34</v>
      </c>
      <c r="C19" s="92"/>
      <c r="F19" s="45"/>
      <c r="G19" s="45"/>
    </row>
    <row r="20" spans="1:7" ht="15.75">
      <c r="B20" s="45"/>
      <c r="C20" s="45"/>
      <c r="D20" s="45"/>
      <c r="E20" s="45"/>
      <c r="F20" s="45"/>
      <c r="G20" s="45"/>
    </row>
    <row r="21" spans="1:7">
      <c r="A21" s="27" t="s">
        <v>77</v>
      </c>
      <c r="B21" s="27"/>
      <c r="C21" s="2"/>
      <c r="D21" s="2"/>
      <c r="E21" s="2"/>
    </row>
    <row r="23" spans="1:7">
      <c r="A23" t="s">
        <v>103</v>
      </c>
      <c r="B23" s="134" t="s">
        <v>104</v>
      </c>
      <c r="C23" s="46"/>
      <c r="D23" s="46"/>
      <c r="E23" s="46"/>
    </row>
    <row r="24" spans="1:7">
      <c r="A24" t="s">
        <v>115</v>
      </c>
      <c r="B24" s="134" t="s">
        <v>116</v>
      </c>
      <c r="C24" s="46"/>
      <c r="D24" s="46"/>
      <c r="E24" s="46"/>
    </row>
    <row r="25" spans="1:7">
      <c r="A25" t="s">
        <v>78</v>
      </c>
      <c r="B25" s="134" t="s">
        <v>365</v>
      </c>
      <c r="C25" s="44"/>
      <c r="D25" s="44"/>
      <c r="E25" s="44"/>
    </row>
    <row r="26" spans="1:7">
      <c r="A26" t="s">
        <v>366</v>
      </c>
      <c r="B26" s="134" t="s">
        <v>367</v>
      </c>
      <c r="C26" s="44"/>
      <c r="D26" s="44"/>
      <c r="E26" s="44"/>
    </row>
    <row r="27" spans="1:7">
      <c r="A27" t="s">
        <v>371</v>
      </c>
      <c r="B27" s="134" t="s">
        <v>370</v>
      </c>
      <c r="C27" s="44"/>
      <c r="D27" s="44"/>
      <c r="E27" s="44"/>
    </row>
    <row r="28" spans="1:7">
      <c r="A28" t="s">
        <v>368</v>
      </c>
      <c r="B28" s="134" t="s">
        <v>369</v>
      </c>
      <c r="C28" s="44"/>
      <c r="D28" s="44"/>
      <c r="E28" s="44"/>
    </row>
    <row r="29" spans="1:7">
      <c r="A29" t="s">
        <v>79</v>
      </c>
      <c r="B29" s="135" t="s">
        <v>80</v>
      </c>
      <c r="C29" s="44"/>
      <c r="D29" s="44"/>
      <c r="E29" s="44"/>
    </row>
    <row r="30" spans="1:7">
      <c r="A30" t="s">
        <v>106</v>
      </c>
      <c r="B30" s="135" t="s">
        <v>107</v>
      </c>
      <c r="C30" s="44"/>
      <c r="D30" s="44"/>
      <c r="E30" s="44"/>
    </row>
    <row r="31" spans="1:7">
      <c r="A31" t="s">
        <v>203</v>
      </c>
      <c r="B31" s="135" t="s">
        <v>204</v>
      </c>
      <c r="C31" s="44"/>
      <c r="D31" s="44"/>
      <c r="E31" s="44"/>
    </row>
    <row r="32" spans="1:7">
      <c r="A32" t="s">
        <v>81</v>
      </c>
      <c r="B32" s="135" t="s">
        <v>82</v>
      </c>
      <c r="C32" s="44"/>
      <c r="D32" s="44"/>
      <c r="E32" s="44"/>
    </row>
    <row r="33" spans="1:5">
      <c r="A33" t="s">
        <v>205</v>
      </c>
      <c r="B33" s="135" t="s">
        <v>206</v>
      </c>
      <c r="C33" s="44"/>
      <c r="D33" s="44"/>
      <c r="E33" s="44"/>
    </row>
    <row r="34" spans="1:5">
      <c r="A34" t="s">
        <v>83</v>
      </c>
      <c r="B34" s="134" t="s">
        <v>84</v>
      </c>
    </row>
    <row r="35" spans="1:5">
      <c r="A35" t="s">
        <v>164</v>
      </c>
      <c r="B35" s="134" t="s">
        <v>161</v>
      </c>
    </row>
    <row r="36" spans="1:5">
      <c r="A36" t="s">
        <v>85</v>
      </c>
      <c r="B36" s="135" t="s">
        <v>86</v>
      </c>
    </row>
    <row r="37" spans="1:5">
      <c r="A37" t="s">
        <v>87</v>
      </c>
      <c r="B37" s="135" t="s">
        <v>88</v>
      </c>
    </row>
    <row r="38" spans="1:5">
      <c r="A38" t="s">
        <v>293</v>
      </c>
      <c r="B38" s="135" t="s">
        <v>294</v>
      </c>
    </row>
    <row r="39" spans="1:5">
      <c r="A39" t="s">
        <v>89</v>
      </c>
      <c r="B39" s="135" t="s">
        <v>90</v>
      </c>
    </row>
    <row r="40" spans="1:5">
      <c r="A40" t="s">
        <v>91</v>
      </c>
      <c r="B40" s="134" t="s">
        <v>92</v>
      </c>
    </row>
    <row r="41" spans="1:5">
      <c r="A41" t="s">
        <v>93</v>
      </c>
      <c r="B41" s="134" t="s">
        <v>94</v>
      </c>
    </row>
    <row r="42" spans="1:5">
      <c r="A42" t="s">
        <v>117</v>
      </c>
      <c r="B42" s="134" t="s">
        <v>118</v>
      </c>
    </row>
    <row r="43" spans="1:5">
      <c r="A43" t="s">
        <v>95</v>
      </c>
      <c r="B43" s="134" t="s">
        <v>96</v>
      </c>
    </row>
    <row r="44" spans="1:5">
      <c r="A44" t="s">
        <v>97</v>
      </c>
      <c r="B44" s="134" t="s">
        <v>98</v>
      </c>
    </row>
    <row r="45" spans="1:5">
      <c r="A45" t="s">
        <v>99</v>
      </c>
      <c r="B45" s="134" t="s">
        <v>100</v>
      </c>
    </row>
    <row r="46" spans="1:5">
      <c r="A46" t="s">
        <v>101</v>
      </c>
      <c r="B46" s="134" t="s">
        <v>102</v>
      </c>
    </row>
    <row r="47" spans="1:5">
      <c r="A47" t="s">
        <v>431</v>
      </c>
      <c r="B47" s="134" t="s">
        <v>432</v>
      </c>
    </row>
  </sheetData>
  <phoneticPr fontId="2" type="noConversion"/>
  <hyperlinks>
    <hyperlink ref="D6" location="Dua1head" display="Duathlon 1"/>
    <hyperlink ref="D7" location="Dua2head" display="Duathlon 2"/>
    <hyperlink ref="D8" location="Dua3head" display="Duathlon 3"/>
    <hyperlink ref="D9" location="Dua4head" display="Duathlon 4"/>
    <hyperlink ref="B6" location="Tri1head" display="Tri 1"/>
    <hyperlink ref="B7" location="Tri2head" display="Tri 2"/>
    <hyperlink ref="B8" location="Tri3head" display="Tri 3"/>
    <hyperlink ref="B9" location="Tri4head" display="Tri 4"/>
    <hyperlink ref="B12" location="Tri7head" display="Tri 7"/>
    <hyperlink ref="B11" location="Tri6head" display="Tri 6"/>
    <hyperlink ref="B10" location="Tri5head" display="Tri 5"/>
    <hyperlink ref="F6" location="Aqua1head" display="Aquathlon 1"/>
    <hyperlink ref="F7" location="Aqua2head" display="Aquathlon 2"/>
    <hyperlink ref="F8" location="Aqua3head" display="Aquathlon 3"/>
    <hyperlink ref="F9" location="Sprint4head" display="Sprint 4"/>
    <hyperlink ref="B19" location="MainLeague" display="Main League Positions"/>
    <hyperlink ref="B13:B16" location="Sprint1head" display="Sprint 1"/>
    <hyperlink ref="B13" location="Tri8head" display="Tri 8"/>
    <hyperlink ref="B15" location="Tri10head" display="Tri 10"/>
    <hyperlink ref="B16" location="Tri11head" display="Tri 11"/>
  </hyperlinks>
  <pageMargins left="0.75" right="0.75" top="1" bottom="1" header="0.5" footer="0.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B1:G202"/>
  <sheetViews>
    <sheetView workbookViewId="0">
      <selection activeCell="F65" sqref="A1:F65"/>
    </sheetView>
  </sheetViews>
  <sheetFormatPr defaultRowHeight="12.75"/>
  <cols>
    <col min="1" max="1" width="2.140625" customWidth="1"/>
    <col min="2" max="2" width="17.7109375" bestFit="1" customWidth="1"/>
    <col min="3" max="3" width="12.85546875" bestFit="1" customWidth="1"/>
    <col min="4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Races!A9</f>
        <v>Cambridge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110</v>
      </c>
      <c r="D4" s="70"/>
      <c r="E4" s="129">
        <v>9.931712962962963E-2</v>
      </c>
      <c r="F4" s="71">
        <f>E4/(E4/100)</f>
        <v>100</v>
      </c>
      <c r="G4" t="str">
        <f>IF((ISERROR((VLOOKUP(B4,Calculation!C$2:C$548,1,FALSE)))),"not entered","")</f>
        <v/>
      </c>
    </row>
    <row r="5" spans="2:7">
      <c r="B5" s="72" t="s">
        <v>74</v>
      </c>
      <c r="C5" s="73" t="s">
        <v>111</v>
      </c>
      <c r="D5" s="73"/>
      <c r="E5" s="130">
        <v>8.5416666666666655E-2</v>
      </c>
      <c r="F5" s="75">
        <f>E5/(E5/100)</f>
        <v>100</v>
      </c>
      <c r="G5" t="str">
        <f>IF((ISERROR((VLOOKUP(B5,Calculation!C$2:C$548,1,FALSE)))),"not entered","")</f>
        <v/>
      </c>
    </row>
    <row r="6" spans="2:7">
      <c r="B6" s="72" t="s">
        <v>166</v>
      </c>
      <c r="C6" s="74" t="str">
        <f t="shared" ref="C6:C63" si="0">VLOOKUP(B6,name,3,FALSE)</f>
        <v>Male</v>
      </c>
      <c r="D6" s="74" t="str">
        <f t="shared" ref="D6:D63" si="1">VLOOKUP(B6,name,2,FALSE)</f>
        <v>TAC</v>
      </c>
      <c r="E6" s="130">
        <v>8.5509259259259257E-2</v>
      </c>
      <c r="F6" s="75">
        <f t="shared" ref="F6:F32" si="2">(VLOOKUP(C6,C$4:E$5,3,FALSE))/(E6/10000)</f>
        <v>9989.1716296697323</v>
      </c>
      <c r="G6" t="str">
        <f>IF((ISERROR((VLOOKUP(B6,Calculation!C$2:C$548,1,FALSE)))),"not entered","")</f>
        <v/>
      </c>
    </row>
    <row r="7" spans="2:7">
      <c r="B7" s="72" t="s">
        <v>211</v>
      </c>
      <c r="C7" s="74" t="str">
        <f t="shared" si="0"/>
        <v>Male</v>
      </c>
      <c r="D7" s="74" t="str">
        <f t="shared" si="1"/>
        <v>TAC</v>
      </c>
      <c r="E7" s="130">
        <v>8.6874999999999994E-2</v>
      </c>
      <c r="F7" s="75">
        <f t="shared" si="2"/>
        <v>9832.1342925659465</v>
      </c>
      <c r="G7" t="str">
        <f>IF((ISERROR((VLOOKUP(B7,Calculation!C$2:C$548,1,FALSE)))),"not entered","")</f>
        <v/>
      </c>
    </row>
    <row r="8" spans="2:7">
      <c r="B8" s="72" t="s">
        <v>165</v>
      </c>
      <c r="C8" s="74" t="str">
        <f t="shared" si="0"/>
        <v>Male</v>
      </c>
      <c r="D8" s="74" t="str">
        <f t="shared" si="1"/>
        <v>B2T</v>
      </c>
      <c r="E8" s="130">
        <v>8.6990740740740743E-2</v>
      </c>
      <c r="F8" s="75">
        <f t="shared" si="2"/>
        <v>9819.0526875997857</v>
      </c>
      <c r="G8" t="str">
        <f>IF((ISERROR((VLOOKUP(B8,Calculation!C$2:C$548,1,FALSE)))),"not entered","")</f>
        <v/>
      </c>
    </row>
    <row r="9" spans="2:7">
      <c r="B9" s="72" t="s">
        <v>326</v>
      </c>
      <c r="C9" s="74" t="str">
        <f t="shared" si="0"/>
        <v>Male</v>
      </c>
      <c r="D9" s="74" t="str">
        <f t="shared" si="1"/>
        <v>TSE</v>
      </c>
      <c r="E9" s="130">
        <v>8.8622685185185179E-2</v>
      </c>
      <c r="F9" s="75">
        <f t="shared" si="2"/>
        <v>9638.2395193940192</v>
      </c>
      <c r="G9" t="str">
        <f>IF((ISERROR((VLOOKUP(B9,Calculation!C$2:C$548,1,FALSE)))),"not entered","")</f>
        <v/>
      </c>
    </row>
    <row r="10" spans="2:7">
      <c r="B10" s="72" t="s">
        <v>327</v>
      </c>
      <c r="C10" s="74" t="str">
        <f t="shared" si="0"/>
        <v>Male</v>
      </c>
      <c r="D10" s="74" t="str">
        <f t="shared" si="1"/>
        <v>TFH</v>
      </c>
      <c r="E10" s="130">
        <v>8.9745370370370364E-2</v>
      </c>
      <c r="F10" s="75">
        <f t="shared" si="2"/>
        <v>9517.668300232137</v>
      </c>
      <c r="G10" t="str">
        <f>IF((ISERROR((VLOOKUP(B10,Calculation!C$2:C$548,1,FALSE)))),"not entered","")</f>
        <v/>
      </c>
    </row>
    <row r="11" spans="2:7">
      <c r="B11" s="72" t="s">
        <v>328</v>
      </c>
      <c r="C11" s="74" t="str">
        <f t="shared" si="0"/>
        <v>Male</v>
      </c>
      <c r="D11" s="74" t="str">
        <f t="shared" si="1"/>
        <v>BTC</v>
      </c>
      <c r="E11" s="130">
        <v>9.1585648148148152E-2</v>
      </c>
      <c r="F11" s="75">
        <f t="shared" si="2"/>
        <v>9326.4248704663205</v>
      </c>
      <c r="G11" t="str">
        <f>IF((ISERROR((VLOOKUP(B11,Calculation!C$2:C$548,1,FALSE)))),"not entered","")</f>
        <v/>
      </c>
    </row>
    <row r="12" spans="2:7">
      <c r="B12" s="72" t="s">
        <v>329</v>
      </c>
      <c r="C12" s="74" t="str">
        <f t="shared" si="0"/>
        <v>Male</v>
      </c>
      <c r="D12" s="74" t="str">
        <f t="shared" si="1"/>
        <v>TSE</v>
      </c>
      <c r="E12" s="130">
        <v>9.2604166666666654E-2</v>
      </c>
      <c r="F12" s="75">
        <f t="shared" si="2"/>
        <v>9223.8470191226097</v>
      </c>
      <c r="G12" t="str">
        <f>IF((ISERROR((VLOOKUP(B12,Calculation!C$2:C$548,1,FALSE)))),"not entered","")</f>
        <v/>
      </c>
    </row>
    <row r="13" spans="2:7">
      <c r="B13" s="72" t="s">
        <v>330</v>
      </c>
      <c r="C13" s="74" t="str">
        <f t="shared" si="0"/>
        <v>Male</v>
      </c>
      <c r="D13" s="74" t="str">
        <f t="shared" si="1"/>
        <v>PAC</v>
      </c>
      <c r="E13" s="130">
        <v>9.375E-2</v>
      </c>
      <c r="F13" s="75">
        <f t="shared" si="2"/>
        <v>9111.1111111111113</v>
      </c>
      <c r="G13" t="str">
        <f>IF((ISERROR((VLOOKUP(B13,Calculation!C$2:C$548,1,FALSE)))),"not entered","")</f>
        <v/>
      </c>
    </row>
    <row r="14" spans="2:7">
      <c r="B14" s="72" t="s">
        <v>178</v>
      </c>
      <c r="C14" s="74" t="str">
        <f t="shared" si="0"/>
        <v>Male</v>
      </c>
      <c r="D14" s="74" t="str">
        <f t="shared" si="1"/>
        <v>ITC</v>
      </c>
      <c r="E14" s="130">
        <v>9.6099537037037025E-2</v>
      </c>
      <c r="F14" s="75">
        <f t="shared" si="2"/>
        <v>8888.3536071299532</v>
      </c>
      <c r="G14" t="str">
        <f>IF((ISERROR((VLOOKUP(B14,Calculation!C$2:C$548,1,FALSE)))),"not entered","")</f>
        <v/>
      </c>
    </row>
    <row r="15" spans="2:7">
      <c r="B15" s="72" t="s">
        <v>175</v>
      </c>
      <c r="C15" s="74" t="str">
        <f t="shared" si="0"/>
        <v>Male</v>
      </c>
      <c r="D15" s="74" t="str">
        <f t="shared" si="1"/>
        <v>TSE</v>
      </c>
      <c r="E15" s="130">
        <v>9.6250000000000002E-2</v>
      </c>
      <c r="F15" s="75">
        <f t="shared" si="2"/>
        <v>8874.4588744588727</v>
      </c>
      <c r="G15" t="str">
        <f>IF((ISERROR((VLOOKUP(B15,Calculation!C$2:C$548,1,FALSE)))),"not entered","")</f>
        <v/>
      </c>
    </row>
    <row r="16" spans="2:7">
      <c r="B16" s="72" t="s">
        <v>331</v>
      </c>
      <c r="C16" s="74" t="str">
        <f t="shared" si="0"/>
        <v>Male</v>
      </c>
      <c r="D16" s="74" t="str">
        <f t="shared" si="1"/>
        <v>TAC</v>
      </c>
      <c r="E16" s="130">
        <v>9.6493055555555554E-2</v>
      </c>
      <c r="F16" s="75">
        <f t="shared" si="2"/>
        <v>8852.1050737675414</v>
      </c>
      <c r="G16" t="str">
        <f>IF((ISERROR((VLOOKUP(B16,Calculation!C$2:C$548,1,FALSE)))),"not entered","")</f>
        <v/>
      </c>
    </row>
    <row r="17" spans="2:7">
      <c r="B17" s="72" t="s">
        <v>299</v>
      </c>
      <c r="C17" s="74" t="str">
        <f t="shared" si="0"/>
        <v>Male</v>
      </c>
      <c r="D17" s="74" t="str">
        <f t="shared" si="1"/>
        <v>B2T</v>
      </c>
      <c r="E17" s="130">
        <v>9.686342592592595E-2</v>
      </c>
      <c r="F17" s="75">
        <f t="shared" si="2"/>
        <v>8818.257856374712</v>
      </c>
      <c r="G17" t="str">
        <f>IF((ISERROR((VLOOKUP(B17,Calculation!C$2:C$548,1,FALSE)))),"not entered","")</f>
        <v/>
      </c>
    </row>
    <row r="18" spans="2:7">
      <c r="B18" s="72" t="s">
        <v>332</v>
      </c>
      <c r="C18" s="74" t="str">
        <f t="shared" si="0"/>
        <v>Male</v>
      </c>
      <c r="D18" s="74" t="str">
        <f t="shared" si="1"/>
        <v>PAC</v>
      </c>
      <c r="E18" s="130">
        <v>9.7870370370370371E-2</v>
      </c>
      <c r="F18" s="75">
        <f t="shared" si="2"/>
        <v>8727.5307473982957</v>
      </c>
      <c r="G18" t="str">
        <f>IF((ISERROR((VLOOKUP(B18,Calculation!C$2:C$548,1,FALSE)))),"not entered","")</f>
        <v/>
      </c>
    </row>
    <row r="19" spans="2:7">
      <c r="B19" s="72" t="s">
        <v>333</v>
      </c>
      <c r="C19" s="74" t="str">
        <f t="shared" si="0"/>
        <v>Male</v>
      </c>
      <c r="D19" s="74" t="str">
        <f t="shared" si="1"/>
        <v>TSE</v>
      </c>
      <c r="E19" s="130">
        <v>9.8182870370370351E-2</v>
      </c>
      <c r="F19" s="75">
        <f t="shared" si="2"/>
        <v>8699.7524460686072</v>
      </c>
      <c r="G19" t="str">
        <f>IF((ISERROR((VLOOKUP(B19,Calculation!C$2:C$548,1,FALSE)))),"not entered","")</f>
        <v/>
      </c>
    </row>
    <row r="20" spans="2:7">
      <c r="B20" s="72" t="s">
        <v>227</v>
      </c>
      <c r="C20" s="74" t="str">
        <f t="shared" si="0"/>
        <v>Male</v>
      </c>
      <c r="D20" s="74" t="str">
        <f t="shared" si="1"/>
        <v>PAC</v>
      </c>
      <c r="E20" s="130">
        <v>9.9212962962962975E-2</v>
      </c>
      <c r="F20" s="75">
        <f t="shared" si="2"/>
        <v>8609.4260382641132</v>
      </c>
      <c r="G20" t="str">
        <f>IF((ISERROR((VLOOKUP(B20,Calculation!C$2:C$548,1,FALSE)))),"not entered","")</f>
        <v/>
      </c>
    </row>
    <row r="21" spans="2:7">
      <c r="B21" s="72" t="s">
        <v>334</v>
      </c>
      <c r="C21" s="74" t="str">
        <f t="shared" si="0"/>
        <v>Male</v>
      </c>
      <c r="D21" s="74" t="str">
        <f t="shared" si="1"/>
        <v>CTC</v>
      </c>
      <c r="E21" s="130">
        <v>9.9293981481481483E-2</v>
      </c>
      <c r="F21" s="75">
        <f t="shared" si="2"/>
        <v>8602.4012122625008</v>
      </c>
      <c r="G21" t="str">
        <f>IF((ISERROR((VLOOKUP(B21,Calculation!C$2:C$548,1,FALSE)))),"not entered","")</f>
        <v/>
      </c>
    </row>
    <row r="22" spans="2:7">
      <c r="B22" s="72" t="s">
        <v>335</v>
      </c>
      <c r="C22" s="74" t="str">
        <f t="shared" si="0"/>
        <v>Male</v>
      </c>
      <c r="D22" s="74" t="str">
        <f t="shared" si="1"/>
        <v>EET</v>
      </c>
      <c r="E22" s="130">
        <v>9.931712962962963E-2</v>
      </c>
      <c r="F22" s="75">
        <f t="shared" si="2"/>
        <v>8600.3962242162906</v>
      </c>
      <c r="G22" t="str">
        <f>IF((ISERROR((VLOOKUP(B22,Calculation!C$2:C$548,1,FALSE)))),"not entered","")</f>
        <v/>
      </c>
    </row>
    <row r="23" spans="2:7">
      <c r="B23" s="72" t="s">
        <v>210</v>
      </c>
      <c r="C23" s="74" t="str">
        <f t="shared" si="0"/>
        <v>Female</v>
      </c>
      <c r="D23" s="74" t="str">
        <f t="shared" si="1"/>
        <v>B2T</v>
      </c>
      <c r="E23" s="130">
        <v>9.9652777777777771E-2</v>
      </c>
      <c r="F23" s="75">
        <f t="shared" si="2"/>
        <v>9966.3182346109188</v>
      </c>
      <c r="G23" t="str">
        <f>IF((ISERROR((VLOOKUP(B23,Calculation!C$2:C$548,1,FALSE)))),"not entered","")</f>
        <v/>
      </c>
    </row>
    <row r="24" spans="2:7">
      <c r="B24" s="72" t="s">
        <v>336</v>
      </c>
      <c r="C24" s="74" t="str">
        <f t="shared" si="0"/>
        <v>Male</v>
      </c>
      <c r="D24" s="74" t="str">
        <f t="shared" si="1"/>
        <v>FVS</v>
      </c>
      <c r="E24" s="130">
        <v>0.10083333333333332</v>
      </c>
      <c r="F24" s="75">
        <f t="shared" si="2"/>
        <v>8471.0743801652898</v>
      </c>
      <c r="G24" t="str">
        <f>IF((ISERROR((VLOOKUP(B24,Calculation!C$2:C$548,1,FALSE)))),"not entered","")</f>
        <v/>
      </c>
    </row>
    <row r="25" spans="2:7">
      <c r="B25" s="72" t="s">
        <v>235</v>
      </c>
      <c r="C25" s="74" t="str">
        <f t="shared" si="0"/>
        <v>Male</v>
      </c>
      <c r="D25" s="74" t="str">
        <f t="shared" si="1"/>
        <v>PAC</v>
      </c>
      <c r="E25" s="130">
        <v>0.10168981481481482</v>
      </c>
      <c r="F25" s="75">
        <f t="shared" si="2"/>
        <v>8399.7268381516042</v>
      </c>
      <c r="G25" t="str">
        <f>IF((ISERROR((VLOOKUP(B25,Calculation!C$2:C$548,1,FALSE)))),"not entered","")</f>
        <v/>
      </c>
    </row>
    <row r="26" spans="2:7">
      <c r="B26" s="72" t="s">
        <v>337</v>
      </c>
      <c r="C26" s="74" t="str">
        <f t="shared" si="0"/>
        <v>Male</v>
      </c>
      <c r="D26" s="74" t="str">
        <f t="shared" si="1"/>
        <v>FVS</v>
      </c>
      <c r="E26" s="130">
        <v>0.10254629629629629</v>
      </c>
      <c r="F26" s="75">
        <f t="shared" si="2"/>
        <v>8329.5711060948088</v>
      </c>
      <c r="G26" t="str">
        <f>IF((ISERROR((VLOOKUP(B26,Calculation!C$2:C$548,1,FALSE)))),"not entered","")</f>
        <v/>
      </c>
    </row>
    <row r="27" spans="2:7">
      <c r="B27" s="72" t="s">
        <v>182</v>
      </c>
      <c r="C27" s="74" t="str">
        <f t="shared" si="0"/>
        <v>Male</v>
      </c>
      <c r="D27" s="74" t="str">
        <f t="shared" si="1"/>
        <v>B2T</v>
      </c>
      <c r="E27" s="130">
        <v>0.10266203703703702</v>
      </c>
      <c r="F27" s="75">
        <f t="shared" si="2"/>
        <v>8320.1803833145441</v>
      </c>
      <c r="G27" t="str">
        <f>IF((ISERROR((VLOOKUP(B27,Calculation!C$2:C$548,1,FALSE)))),"not entered","")</f>
        <v/>
      </c>
    </row>
    <row r="28" spans="2:7">
      <c r="B28" s="72" t="s">
        <v>430</v>
      </c>
      <c r="C28" s="74" t="str">
        <f t="shared" si="0"/>
        <v>Male</v>
      </c>
      <c r="D28" s="74" t="str">
        <f t="shared" si="1"/>
        <v>WRC</v>
      </c>
      <c r="E28" s="130">
        <v>0.10283564814814815</v>
      </c>
      <c r="F28" s="75">
        <f t="shared" si="2"/>
        <v>8306.1339335959474</v>
      </c>
      <c r="G28" t="str">
        <f>IF((ISERROR((VLOOKUP(B28,Calculation!C$2:C$548,1,FALSE)))),"not entered","")</f>
        <v/>
      </c>
    </row>
    <row r="29" spans="2:7">
      <c r="B29" s="72" t="s">
        <v>236</v>
      </c>
      <c r="C29" s="74" t="str">
        <f t="shared" si="0"/>
        <v>Male</v>
      </c>
      <c r="D29" s="74" t="str">
        <f t="shared" si="1"/>
        <v>ITC</v>
      </c>
      <c r="E29" s="130">
        <v>0.10452546296296297</v>
      </c>
      <c r="F29" s="75">
        <f t="shared" si="2"/>
        <v>8171.8525080279023</v>
      </c>
      <c r="G29" t="str">
        <f>IF((ISERROR((VLOOKUP(B29,Calculation!C$2:C$548,1,FALSE)))),"not entered","")</f>
        <v/>
      </c>
    </row>
    <row r="30" spans="2:7">
      <c r="B30" s="72" t="s">
        <v>184</v>
      </c>
      <c r="C30" s="74" t="str">
        <f t="shared" si="0"/>
        <v>Female</v>
      </c>
      <c r="D30" s="74" t="str">
        <f t="shared" si="1"/>
        <v>B2T</v>
      </c>
      <c r="E30" s="130">
        <v>0.10484953703703703</v>
      </c>
      <c r="F30" s="75">
        <f t="shared" si="2"/>
        <v>9472.3479412738707</v>
      </c>
      <c r="G30" t="str">
        <f>IF((ISERROR((VLOOKUP(B30,Calculation!C$2:C$548,1,FALSE)))),"not entered","")</f>
        <v/>
      </c>
    </row>
    <row r="31" spans="2:7">
      <c r="B31" s="72" t="s">
        <v>338</v>
      </c>
      <c r="C31" s="74" t="str">
        <f t="shared" si="0"/>
        <v>Male</v>
      </c>
      <c r="D31" s="74" t="str">
        <f t="shared" si="1"/>
        <v>TFH</v>
      </c>
      <c r="E31" s="130">
        <v>0.10497685185185186</v>
      </c>
      <c r="F31" s="75">
        <f t="shared" si="2"/>
        <v>8136.7144432194018</v>
      </c>
      <c r="G31" t="str">
        <f>IF((ISERROR((VLOOKUP(B31,Calculation!C$2:C$548,1,FALSE)))),"not entered","")</f>
        <v/>
      </c>
    </row>
    <row r="32" spans="2:7">
      <c r="B32" s="72" t="s">
        <v>156</v>
      </c>
      <c r="C32" s="74" t="str">
        <f t="shared" si="0"/>
        <v>Female</v>
      </c>
      <c r="D32" s="74" t="str">
        <f t="shared" si="1"/>
        <v>TAC</v>
      </c>
      <c r="E32" s="130">
        <v>0.10559027777777778</v>
      </c>
      <c r="F32" s="75">
        <f t="shared" si="2"/>
        <v>9405.8971829442053</v>
      </c>
      <c r="G32" t="str">
        <f>IF((ISERROR((VLOOKUP(B32,Calculation!C$2:C$548,1,FALSE)))),"not entered","")</f>
        <v/>
      </c>
    </row>
    <row r="33" spans="2:7">
      <c r="B33" s="72" t="s">
        <v>339</v>
      </c>
      <c r="C33" s="74" t="str">
        <f t="shared" si="0"/>
        <v>Female</v>
      </c>
      <c r="D33" s="74" t="str">
        <f t="shared" si="1"/>
        <v>PAC</v>
      </c>
      <c r="E33" s="130">
        <v>0.10787037037037038</v>
      </c>
      <c r="F33" s="75">
        <f t="shared" ref="F33:F63" si="3">(VLOOKUP(C33,C$4:E$5,3,FALSE))/(E33/10000)</f>
        <v>9207.0815450643768</v>
      </c>
      <c r="G33" t="str">
        <f>IF((ISERROR((VLOOKUP(B33,Calculation!C$2:C$548,1,FALSE)))),"not entered","")</f>
        <v/>
      </c>
    </row>
    <row r="34" spans="2:7">
      <c r="B34" s="72" t="s">
        <v>340</v>
      </c>
      <c r="C34" s="74" t="str">
        <f t="shared" si="0"/>
        <v>Male</v>
      </c>
      <c r="D34" s="74" t="str">
        <f t="shared" si="1"/>
        <v>BSR</v>
      </c>
      <c r="E34" s="130">
        <v>0.10931712962962963</v>
      </c>
      <c r="F34" s="75">
        <f t="shared" si="3"/>
        <v>7813.6580201164634</v>
      </c>
      <c r="G34" t="str">
        <f>IF((ISERROR((VLOOKUP(B34,Calculation!C$2:C$548,1,FALSE)))),"not entered","")</f>
        <v/>
      </c>
    </row>
    <row r="35" spans="2:7">
      <c r="B35" s="72" t="s">
        <v>260</v>
      </c>
      <c r="C35" s="74" t="str">
        <f t="shared" si="0"/>
        <v>Female</v>
      </c>
      <c r="D35" s="74" t="str">
        <f t="shared" si="1"/>
        <v>TAC</v>
      </c>
      <c r="E35" s="130">
        <v>0.10969907407407407</v>
      </c>
      <c r="F35" s="75">
        <f t="shared" si="3"/>
        <v>9053.5978054441875</v>
      </c>
      <c r="G35" t="str">
        <f>IF((ISERROR((VLOOKUP(B35,Calculation!C$2:C$548,1,FALSE)))),"not entered","")</f>
        <v/>
      </c>
    </row>
    <row r="36" spans="2:7">
      <c r="B36" s="72" t="s">
        <v>341</v>
      </c>
      <c r="C36" s="74" t="str">
        <f t="shared" si="0"/>
        <v>Male</v>
      </c>
      <c r="D36" s="74" t="str">
        <f t="shared" si="1"/>
        <v>CTC</v>
      </c>
      <c r="E36" s="130">
        <v>0.10971064814814815</v>
      </c>
      <c r="F36" s="75">
        <f t="shared" si="3"/>
        <v>7785.6313957168468</v>
      </c>
      <c r="G36" t="str">
        <f>IF((ISERROR((VLOOKUP(B36,Calculation!C$2:C$548,1,FALSE)))),"not entered","")</f>
        <v/>
      </c>
    </row>
    <row r="37" spans="2:7">
      <c r="B37" s="72" t="s">
        <v>342</v>
      </c>
      <c r="C37" s="74" t="str">
        <f t="shared" si="0"/>
        <v>Male</v>
      </c>
      <c r="D37" s="74" t="str">
        <f t="shared" si="1"/>
        <v>CTC</v>
      </c>
      <c r="E37" s="130">
        <v>0.10979166666666666</v>
      </c>
      <c r="F37" s="75">
        <f t="shared" si="3"/>
        <v>7779.8861480075893</v>
      </c>
      <c r="G37" t="str">
        <f>IF((ISERROR((VLOOKUP(B37,Calculation!C$2:C$548,1,FALSE)))),"not entered","")</f>
        <v/>
      </c>
    </row>
    <row r="38" spans="2:7">
      <c r="B38" s="72" t="s">
        <v>343</v>
      </c>
      <c r="C38" s="74" t="str">
        <f t="shared" si="0"/>
        <v>Female</v>
      </c>
      <c r="D38" s="74" t="str">
        <f t="shared" si="1"/>
        <v>BRC</v>
      </c>
      <c r="E38" s="130">
        <v>0.11054398148148148</v>
      </c>
      <c r="F38" s="75">
        <f t="shared" si="3"/>
        <v>8984.3995393152545</v>
      </c>
      <c r="G38" t="str">
        <f>IF((ISERROR((VLOOKUP(B38,Calculation!C$2:C$548,1,FALSE)))),"not entered","")</f>
        <v/>
      </c>
    </row>
    <row r="39" spans="2:7">
      <c r="B39" s="72" t="s">
        <v>344</v>
      </c>
      <c r="C39" s="74" t="str">
        <f t="shared" si="0"/>
        <v>Male</v>
      </c>
      <c r="D39" s="74" t="str">
        <f t="shared" si="1"/>
        <v>CTC</v>
      </c>
      <c r="E39" s="130">
        <v>0.11081018518518519</v>
      </c>
      <c r="F39" s="75">
        <f t="shared" si="3"/>
        <v>7708.3768539795265</v>
      </c>
      <c r="G39" t="str">
        <f>IF((ISERROR((VLOOKUP(B39,Calculation!C$2:C$548,1,FALSE)))),"not entered","")</f>
        <v/>
      </c>
    </row>
    <row r="40" spans="2:7">
      <c r="B40" s="72" t="s">
        <v>345</v>
      </c>
      <c r="C40" s="74" t="str">
        <f t="shared" si="0"/>
        <v>Female</v>
      </c>
      <c r="D40" s="74" t="str">
        <f t="shared" si="1"/>
        <v>TFH</v>
      </c>
      <c r="E40" s="130">
        <v>0.11096064814814814</v>
      </c>
      <c r="F40" s="75">
        <f t="shared" si="3"/>
        <v>8950.6623552727651</v>
      </c>
      <c r="G40" t="str">
        <f>IF((ISERROR((VLOOKUP(B40,Calculation!C$2:C$548,1,FALSE)))),"not entered","")</f>
        <v/>
      </c>
    </row>
    <row r="41" spans="2:7">
      <c r="B41" s="72" t="s">
        <v>346</v>
      </c>
      <c r="C41" s="74" t="str">
        <f t="shared" si="0"/>
        <v>Female</v>
      </c>
      <c r="D41" s="74" t="str">
        <f t="shared" si="1"/>
        <v>TFH</v>
      </c>
      <c r="E41" s="130">
        <v>0.11114583333333333</v>
      </c>
      <c r="F41" s="75">
        <f t="shared" si="3"/>
        <v>8935.749245027595</v>
      </c>
      <c r="G41" t="str">
        <f>IF((ISERROR((VLOOKUP(B41,Calculation!C$2:C$548,1,FALSE)))),"not entered","")</f>
        <v/>
      </c>
    </row>
    <row r="42" spans="2:7">
      <c r="B42" s="72" t="s">
        <v>347</v>
      </c>
      <c r="C42" s="74" t="str">
        <f t="shared" si="0"/>
        <v>Female</v>
      </c>
      <c r="D42" s="74" t="str">
        <f t="shared" si="1"/>
        <v>TFH</v>
      </c>
      <c r="E42" s="130">
        <v>0.11179398148148149</v>
      </c>
      <c r="F42" s="75">
        <f t="shared" si="3"/>
        <v>8883.9424371052901</v>
      </c>
      <c r="G42" t="str">
        <f>IF((ISERROR((VLOOKUP(B42,Calculation!C$2:C$548,1,FALSE)))),"not entered","")</f>
        <v/>
      </c>
    </row>
    <row r="43" spans="2:7">
      <c r="B43" s="72" t="s">
        <v>348</v>
      </c>
      <c r="C43" s="74" t="str">
        <f t="shared" si="0"/>
        <v>Male</v>
      </c>
      <c r="D43" s="74" t="str">
        <f t="shared" si="1"/>
        <v>BRC</v>
      </c>
      <c r="E43" s="130">
        <v>0.11255787037037038</v>
      </c>
      <c r="F43" s="75">
        <f t="shared" si="3"/>
        <v>7588.6889460154225</v>
      </c>
      <c r="G43" t="str">
        <f>IF((ISERROR((VLOOKUP(B43,Calculation!C$2:C$548,1,FALSE)))),"not entered","")</f>
        <v/>
      </c>
    </row>
    <row r="44" spans="2:7">
      <c r="B44" s="72" t="s">
        <v>349</v>
      </c>
      <c r="C44" s="74" t="str">
        <f t="shared" si="0"/>
        <v>Female</v>
      </c>
      <c r="D44" s="74" t="str">
        <f t="shared" si="1"/>
        <v>CTC</v>
      </c>
      <c r="E44" s="130">
        <v>0.11285879629629629</v>
      </c>
      <c r="F44" s="75">
        <f t="shared" si="3"/>
        <v>8800.1230643010967</v>
      </c>
      <c r="G44" t="str">
        <f>IF((ISERROR((VLOOKUP(B44,Calculation!C$2:C$548,1,FALSE)))),"not entered","")</f>
        <v/>
      </c>
    </row>
    <row r="45" spans="2:7">
      <c r="B45" s="72" t="s">
        <v>350</v>
      </c>
      <c r="C45" s="74" t="str">
        <f t="shared" si="0"/>
        <v>Male</v>
      </c>
      <c r="D45" s="74" t="str">
        <f t="shared" si="1"/>
        <v>PAC</v>
      </c>
      <c r="E45" s="130">
        <v>0.11396990740740742</v>
      </c>
      <c r="F45" s="75">
        <f t="shared" si="3"/>
        <v>7494.6684269320585</v>
      </c>
      <c r="G45" t="str">
        <f>IF((ISERROR((VLOOKUP(B45,Calculation!C$2:C$548,1,FALSE)))),"not entered","")</f>
        <v/>
      </c>
    </row>
    <row r="46" spans="2:7">
      <c r="B46" s="72" t="s">
        <v>351</v>
      </c>
      <c r="C46" s="74" t="str">
        <f t="shared" si="0"/>
        <v>Male</v>
      </c>
      <c r="D46" s="74" t="str">
        <f t="shared" si="1"/>
        <v>BSR</v>
      </c>
      <c r="E46" s="130">
        <v>0.11444444444444446</v>
      </c>
      <c r="F46" s="75">
        <f t="shared" si="3"/>
        <v>7463.5922330097064</v>
      </c>
      <c r="G46" t="str">
        <f>IF((ISERROR((VLOOKUP(B46,Calculation!C$2:C$548,1,FALSE)))),"not entered","")</f>
        <v/>
      </c>
    </row>
    <row r="47" spans="2:7">
      <c r="B47" s="72" t="s">
        <v>352</v>
      </c>
      <c r="C47" s="74" t="str">
        <f t="shared" si="0"/>
        <v>Female</v>
      </c>
      <c r="D47" s="74" t="str">
        <f t="shared" si="1"/>
        <v>PAC</v>
      </c>
      <c r="E47" s="130">
        <v>0.11460648148148149</v>
      </c>
      <c r="F47" s="75">
        <f t="shared" si="3"/>
        <v>8665.9260755402938</v>
      </c>
      <c r="G47" t="str">
        <f>IF((ISERROR((VLOOKUP(B47,Calculation!C$2:C$548,1,FALSE)))),"not entered","")</f>
        <v/>
      </c>
    </row>
    <row r="48" spans="2:7">
      <c r="B48" s="72" t="s">
        <v>353</v>
      </c>
      <c r="C48" s="74" t="str">
        <f t="shared" si="0"/>
        <v>Female</v>
      </c>
      <c r="D48" s="74" t="str">
        <f t="shared" si="1"/>
        <v>TSE</v>
      </c>
      <c r="E48" s="130">
        <v>0.11467592592592592</v>
      </c>
      <c r="F48" s="75">
        <f t="shared" si="3"/>
        <v>8660.6782398062187</v>
      </c>
      <c r="G48" t="str">
        <f>IF((ISERROR((VLOOKUP(B48,Calculation!C$2:C$548,1,FALSE)))),"not entered","")</f>
        <v/>
      </c>
    </row>
    <row r="49" spans="2:7">
      <c r="B49" s="72" t="s">
        <v>354</v>
      </c>
      <c r="C49" s="74" t="str">
        <f t="shared" si="0"/>
        <v>Male</v>
      </c>
      <c r="D49" s="74" t="str">
        <f t="shared" si="1"/>
        <v>TFH</v>
      </c>
      <c r="E49" s="130">
        <v>0.11494212962962963</v>
      </c>
      <c r="F49" s="75">
        <f t="shared" si="3"/>
        <v>7431.2758030409823</v>
      </c>
      <c r="G49" t="str">
        <f>IF((ISERROR((VLOOKUP(B49,Calculation!C$2:C$548,1,FALSE)))),"not entered","")</f>
        <v/>
      </c>
    </row>
    <row r="50" spans="2:7">
      <c r="B50" s="72" t="s">
        <v>355</v>
      </c>
      <c r="C50" s="74" t="str">
        <f t="shared" si="0"/>
        <v>Female</v>
      </c>
      <c r="D50" s="74" t="str">
        <f t="shared" si="1"/>
        <v>TFH</v>
      </c>
      <c r="E50" s="130">
        <v>0.1150462962962963</v>
      </c>
      <c r="F50" s="75">
        <f t="shared" si="3"/>
        <v>8632.7967806841043</v>
      </c>
      <c r="G50" t="str">
        <f>IF((ISERROR((VLOOKUP(B50,Calculation!C$2:C$548,1,FALSE)))),"not entered","")</f>
        <v/>
      </c>
    </row>
    <row r="51" spans="2:7">
      <c r="B51" s="72" t="s">
        <v>356</v>
      </c>
      <c r="C51" s="74" t="str">
        <f t="shared" si="0"/>
        <v>Male</v>
      </c>
      <c r="D51" s="74" t="str">
        <f t="shared" si="1"/>
        <v>TFH</v>
      </c>
      <c r="E51" s="130">
        <v>0.11592592592592593</v>
      </c>
      <c r="F51" s="75">
        <f t="shared" si="3"/>
        <v>7368.2108626198069</v>
      </c>
      <c r="G51" t="str">
        <f>IF((ISERROR((VLOOKUP(B51,Calculation!C$2:C$548,1,FALSE)))),"not entered","")</f>
        <v/>
      </c>
    </row>
    <row r="52" spans="2:7">
      <c r="B52" s="72" t="s">
        <v>159</v>
      </c>
      <c r="C52" s="74" t="str">
        <f t="shared" si="0"/>
        <v>Female</v>
      </c>
      <c r="D52" s="74" t="str">
        <f t="shared" si="1"/>
        <v>ITC</v>
      </c>
      <c r="E52" s="130">
        <v>0.11641203703703702</v>
      </c>
      <c r="F52" s="75">
        <f t="shared" si="3"/>
        <v>8531.5172002386171</v>
      </c>
      <c r="G52" t="str">
        <f>IF((ISERROR((VLOOKUP(B52,Calculation!C$2:C$548,1,FALSE)))),"not entered","")</f>
        <v/>
      </c>
    </row>
    <row r="53" spans="2:7">
      <c r="B53" s="72" t="s">
        <v>316</v>
      </c>
      <c r="C53" s="74" t="str">
        <f t="shared" si="0"/>
        <v>Male</v>
      </c>
      <c r="D53" s="74" t="str">
        <f t="shared" si="1"/>
        <v>CTC</v>
      </c>
      <c r="E53" s="130">
        <v>0.11686342592592593</v>
      </c>
      <c r="F53" s="75">
        <f t="shared" si="3"/>
        <v>7309.1017133802106</v>
      </c>
      <c r="G53" t="str">
        <f>IF((ISERROR((VLOOKUP(B53,Calculation!C$2:C$548,1,FALSE)))),"not entered","")</f>
        <v/>
      </c>
    </row>
    <row r="54" spans="2:7">
      <c r="B54" s="72" t="s">
        <v>280</v>
      </c>
      <c r="C54" s="74" t="str">
        <f t="shared" si="0"/>
        <v>Female</v>
      </c>
      <c r="D54" s="74" t="str">
        <f t="shared" si="1"/>
        <v>PAC</v>
      </c>
      <c r="E54" s="130">
        <v>0.11748842592592591</v>
      </c>
      <c r="F54" s="75">
        <f t="shared" si="3"/>
        <v>8453.3543493251909</v>
      </c>
      <c r="G54" t="str">
        <f>IF((ISERROR((VLOOKUP(B54,Calculation!C$2:C$548,1,FALSE)))),"not entered","")</f>
        <v/>
      </c>
    </row>
    <row r="55" spans="2:7">
      <c r="B55" s="72" t="s">
        <v>163</v>
      </c>
      <c r="C55" s="74" t="str">
        <f t="shared" si="0"/>
        <v>Male</v>
      </c>
      <c r="D55" s="74" t="str">
        <f t="shared" si="1"/>
        <v>TAC</v>
      </c>
      <c r="E55" s="130">
        <v>0.11646990740740741</v>
      </c>
      <c r="F55" s="75">
        <f t="shared" si="3"/>
        <v>7333.7970784060408</v>
      </c>
      <c r="G55" t="str">
        <f>IF((ISERROR((VLOOKUP(B55,Calculation!C$2:C$548,1,FALSE)))),"not entered","")</f>
        <v/>
      </c>
    </row>
    <row r="56" spans="2:7">
      <c r="B56" s="72" t="s">
        <v>357</v>
      </c>
      <c r="C56" s="74" t="str">
        <f t="shared" si="0"/>
        <v>Male</v>
      </c>
      <c r="D56" s="74" t="str">
        <f t="shared" si="1"/>
        <v>BTC</v>
      </c>
      <c r="E56" s="130">
        <v>0.11883101851851852</v>
      </c>
      <c r="F56" s="75">
        <f t="shared" si="3"/>
        <v>7188.0783091458052</v>
      </c>
      <c r="G56" t="str">
        <f>IF((ISERROR((VLOOKUP(B56,Calculation!C$2:C$548,1,FALSE)))),"not entered","")</f>
        <v/>
      </c>
    </row>
    <row r="57" spans="2:7">
      <c r="B57" s="72" t="s">
        <v>242</v>
      </c>
      <c r="C57" s="74" t="str">
        <f t="shared" si="0"/>
        <v>Male</v>
      </c>
      <c r="D57" s="74" t="str">
        <f t="shared" si="1"/>
        <v>TAC</v>
      </c>
      <c r="E57" s="130">
        <v>0.11894675925925927</v>
      </c>
      <c r="F57" s="75">
        <f t="shared" si="3"/>
        <v>7181.0839739223502</v>
      </c>
      <c r="G57" t="str">
        <f>IF((ISERROR((VLOOKUP(B57,Calculation!C$2:C$548,1,FALSE)))),"not entered","")</f>
        <v/>
      </c>
    </row>
    <row r="58" spans="2:7">
      <c r="B58" s="72" t="s">
        <v>358</v>
      </c>
      <c r="C58" s="74" t="str">
        <f t="shared" si="0"/>
        <v>Male</v>
      </c>
      <c r="D58" s="74" t="str">
        <f t="shared" si="1"/>
        <v>CTC</v>
      </c>
      <c r="E58" s="130">
        <v>0.12211805555555555</v>
      </c>
      <c r="F58" s="75">
        <f t="shared" si="3"/>
        <v>6994.5976684674433</v>
      </c>
      <c r="G58" t="str">
        <f>IF((ISERROR((VLOOKUP(B58,Calculation!C$2:C$548,1,FALSE)))),"not entered","")</f>
        <v/>
      </c>
    </row>
    <row r="59" spans="2:7">
      <c r="B59" s="72" t="s">
        <v>429</v>
      </c>
      <c r="C59" s="74" t="str">
        <f t="shared" si="0"/>
        <v>Male</v>
      </c>
      <c r="D59" s="74" t="str">
        <f t="shared" si="1"/>
        <v>WRC</v>
      </c>
      <c r="E59" s="130">
        <v>0.12243055555555554</v>
      </c>
      <c r="F59" s="75">
        <f t="shared" si="3"/>
        <v>6976.7441860465115</v>
      </c>
      <c r="G59" t="str">
        <f>IF((ISERROR((VLOOKUP(B59,Calculation!C$2:C$548,1,FALSE)))),"not entered","")</f>
        <v/>
      </c>
    </row>
    <row r="60" spans="2:7">
      <c r="B60" s="72" t="s">
        <v>201</v>
      </c>
      <c r="C60" s="74" t="str">
        <f t="shared" si="0"/>
        <v>Female</v>
      </c>
      <c r="D60" s="74" t="str">
        <f t="shared" si="1"/>
        <v>B2T</v>
      </c>
      <c r="E60" s="130">
        <v>0.1233449074074074</v>
      </c>
      <c r="F60" s="75">
        <f t="shared" si="3"/>
        <v>8051.9846110537674</v>
      </c>
      <c r="G60" t="str">
        <f>IF((ISERROR((VLOOKUP(B60,Calculation!C$2:C$548,1,FALSE)))),"not entered","")</f>
        <v/>
      </c>
    </row>
    <row r="61" spans="2:7">
      <c r="B61" s="72" t="s">
        <v>359</v>
      </c>
      <c r="C61" s="74" t="str">
        <f t="shared" si="0"/>
        <v>Female</v>
      </c>
      <c r="D61" s="74" t="str">
        <f t="shared" si="1"/>
        <v>TFH</v>
      </c>
      <c r="E61" s="130">
        <v>0.12388888888888888</v>
      </c>
      <c r="F61" s="75">
        <f t="shared" si="3"/>
        <v>8016.6292974588941</v>
      </c>
      <c r="G61" t="str">
        <f>IF((ISERROR((VLOOKUP(B61,Calculation!C$2:C$548,1,FALSE)))),"not entered","")</f>
        <v/>
      </c>
    </row>
    <row r="62" spans="2:7">
      <c r="B62" s="72" t="s">
        <v>360</v>
      </c>
      <c r="C62" s="74" t="str">
        <f t="shared" si="0"/>
        <v>Male</v>
      </c>
      <c r="D62" s="74" t="str">
        <f t="shared" si="1"/>
        <v>EET</v>
      </c>
      <c r="E62" s="130">
        <v>0.12689814814814815</v>
      </c>
      <c r="F62" s="75">
        <f t="shared" si="3"/>
        <v>6731.1200291864279</v>
      </c>
      <c r="G62" t="str">
        <f>IF((ISERROR((VLOOKUP(B62,Calculation!C$2:C$548,1,FALSE)))),"not entered","")</f>
        <v/>
      </c>
    </row>
    <row r="63" spans="2:7">
      <c r="B63" s="72" t="s">
        <v>361</v>
      </c>
      <c r="C63" s="74" t="str">
        <f t="shared" si="0"/>
        <v>Female</v>
      </c>
      <c r="D63" s="74" t="str">
        <f t="shared" si="1"/>
        <v>CTC</v>
      </c>
      <c r="E63" s="130">
        <v>0.1315162037037037</v>
      </c>
      <c r="F63" s="75">
        <f t="shared" si="3"/>
        <v>7551.7028953621402</v>
      </c>
      <c r="G63" t="str">
        <f>IF((ISERROR((VLOOKUP(B63,Calculation!C$2:C$548,1,FALSE)))),"not entered","")</f>
        <v/>
      </c>
    </row>
    <row r="64" spans="2:7">
      <c r="B64" s="72" t="s">
        <v>362</v>
      </c>
      <c r="C64" s="74" t="str">
        <f t="shared" ref="C64:C127" si="4">VLOOKUP(B64,name,3,FALSE)</f>
        <v>Female</v>
      </c>
      <c r="D64" s="74" t="str">
        <f t="shared" ref="D64:D127" si="5">VLOOKUP(B64,name,2,FALSE)</f>
        <v>BSR</v>
      </c>
      <c r="E64" s="130">
        <v>0.14180555555555555</v>
      </c>
      <c r="F64" s="75">
        <f t="shared" ref="F64:F95" si="6">(VLOOKUP(C64,C$4:E$5,3,FALSE))/(E64/10000)</f>
        <v>7003.7544890630106</v>
      </c>
      <c r="G64" t="str">
        <f>IF((ISERROR((VLOOKUP(B64,Calculation!C$2:C$548,1,FALSE)))),"not entered","")</f>
        <v/>
      </c>
    </row>
    <row r="65" spans="2:7">
      <c r="B65" s="72" t="s">
        <v>363</v>
      </c>
      <c r="C65" s="74" t="str">
        <f t="shared" si="4"/>
        <v>Female</v>
      </c>
      <c r="D65" s="74" t="str">
        <f t="shared" si="5"/>
        <v>BSR</v>
      </c>
      <c r="E65" s="130">
        <v>0.14688657407407407</v>
      </c>
      <c r="F65" s="75">
        <f t="shared" si="6"/>
        <v>6761.4845165865572</v>
      </c>
      <c r="G65" t="str">
        <f>IF((ISERROR((VLOOKUP(B65,Calculation!C$2:C$548,1,FALSE)))),"not entered","")</f>
        <v/>
      </c>
    </row>
    <row r="66" spans="2:7">
      <c r="B66" s="72" t="s">
        <v>11</v>
      </c>
      <c r="C66" s="74" t="str">
        <f t="shared" si="4"/>
        <v xml:space="preserve"> </v>
      </c>
      <c r="D66" s="74" t="str">
        <f t="shared" si="5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IF((ISERROR((VLOOKUP(B66,Calculation!C$2:C$548,1,FALSE)))),"not entered","")</f>
        <v/>
      </c>
    </row>
    <row r="67" spans="2:7">
      <c r="B67" s="72" t="s">
        <v>11</v>
      </c>
      <c r="C67" s="74" t="str">
        <f t="shared" si="4"/>
        <v xml:space="preserve"> </v>
      </c>
      <c r="D67" s="74" t="str">
        <f t="shared" si="5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IF((ISERROR((VLOOKUP(B67,Calculation!C$2:C$548,1,FALSE)))),"not entered","")</f>
        <v/>
      </c>
    </row>
    <row r="68" spans="2:7">
      <c r="B68" s="72" t="s">
        <v>11</v>
      </c>
      <c r="C68" s="74" t="str">
        <f t="shared" si="4"/>
        <v xml:space="preserve"> </v>
      </c>
      <c r="D68" s="74" t="str">
        <f t="shared" si="5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IF((ISERROR((VLOOKUP(B68,Calculation!C$2:C$548,1,FALSE)))),"not entered","")</f>
        <v/>
      </c>
    </row>
    <row r="69" spans="2:7">
      <c r="B69" s="72" t="s">
        <v>11</v>
      </c>
      <c r="C69" s="74" t="str">
        <f t="shared" si="4"/>
        <v xml:space="preserve"> </v>
      </c>
      <c r="D69" s="74" t="str">
        <f t="shared" si="5"/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IF((ISERROR((VLOOKUP(B69,Calculation!C$2:C$548,1,FALSE)))),"not entered","")</f>
        <v/>
      </c>
    </row>
    <row r="70" spans="2:7">
      <c r="B70" s="72" t="s">
        <v>11</v>
      </c>
      <c r="C70" s="74" t="str">
        <f t="shared" si="4"/>
        <v xml:space="preserve"> </v>
      </c>
      <c r="D70" s="74" t="str">
        <f t="shared" si="5"/>
        <v xml:space="preserve"> </v>
      </c>
      <c r="E70" s="130">
        <v>1.1574074074074073E-5</v>
      </c>
      <c r="F70" s="75" t="e">
        <f t="shared" si="6"/>
        <v>#N/A</v>
      </c>
      <c r="G70" t="str">
        <f>IF((ISERROR((VLOOKUP(B70,Calculation!C$2:C$548,1,FALSE)))),"not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IF((ISERROR((VLOOKUP(B71,Calculation!C$2:C$548,1,FALSE)))),"not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IF((ISERROR((VLOOKUP(B72,Calculation!C$2:C$548,1,FALSE)))),"not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IF((ISERROR((VLOOKUP(B73,Calculation!C$2:C$548,1,FALSE)))),"not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IF((ISERROR((VLOOKUP(B74,Calculation!C$2:C$548,1,FALSE)))),"not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IF((ISERROR((VLOOKUP(B75,Calculation!C$2:C$548,1,FALSE)))),"not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IF((ISERROR((VLOOKUP(B76,Calculation!C$2:C$548,1,FALSE)))),"not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IF((ISERROR((VLOOKUP(B77,Calculation!C$2:C$548,1,FALSE)))),"not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IF((ISERROR((VLOOKUP(B78,Calculation!C$2:C$548,1,FALSE)))),"not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IF((ISERROR((VLOOKUP(B79,Calculation!C$2:C$548,1,FALSE)))),"not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IF((ISERROR((VLOOKUP(B80,Calculation!C$2:C$548,1,FALSE)))),"not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IF((ISERROR((VLOOKUP(B81,Calculation!C$2:C$548,1,FALSE)))),"not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IF((ISERROR((VLOOKUP(B82,Calculation!C$2:C$548,1,FALSE)))),"not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IF((ISERROR((VLOOKUP(B83,Calculation!C$2:C$548,1,FALSE)))),"not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IF((ISERROR((VLOOKUP(B84,Calculation!C$2:C$548,1,FALSE)))),"not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IF((ISERROR((VLOOKUP(B85,Calculation!C$2:C$548,1,FALSE)))),"not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IF((ISERROR((VLOOKUP(B86,Calculation!C$2:C$548,1,FALSE)))),"not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IF((ISERROR((VLOOKUP(B87,Calculation!C$2:C$548,1,FALSE)))),"not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IF((ISERROR((VLOOKUP(B88,Calculation!C$2:C$548,1,FALSE)))),"not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IF((ISERROR((VLOOKUP(B89,Calculation!C$2:C$548,1,FALSE)))),"not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IF((ISERROR((VLOOKUP(B90,Calculation!C$2:C$548,1,FALSE)))),"not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IF((ISERROR((VLOOKUP(B91,Calculation!C$2:C$548,1,FALSE)))),"not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IF((ISERROR((VLOOKUP(B92,Calculation!C$2:C$548,1,FALSE)))),"not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IF((ISERROR((VLOOKUP(B93,Calculation!C$2:C$548,1,FALSE)))),"not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IF((ISERROR((VLOOKUP(B94,Calculation!C$2:C$548,1,FALSE)))),"not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IF((ISERROR((VLOOKUP(B95,Calculation!C$2:C$548,1,FALSE)))),"not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ref="F96:F127" si="7">(VLOOKUP(C96,C$4:E$5,3,FALSE))/(E96/10000)</f>
        <v>#N/A</v>
      </c>
      <c r="G96" t="str">
        <f>IF((ISERROR((VLOOKUP(B96,Calculation!C$2:C$548,1,FALSE)))),"not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7"/>
        <v>#N/A</v>
      </c>
      <c r="G97" t="str">
        <f>IF((ISERROR((VLOOKUP(B97,Calculation!C$2:C$548,1,FALSE)))),"not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7"/>
        <v>#N/A</v>
      </c>
      <c r="G98" t="str">
        <f>IF((ISERROR((VLOOKUP(B98,Calculation!C$2:C$548,1,FALSE)))),"not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7"/>
        <v>#N/A</v>
      </c>
      <c r="G99" t="str">
        <f>IF((ISERROR((VLOOKUP(B99,Calculation!C$2:C$548,1,FALSE)))),"not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7"/>
        <v>#N/A</v>
      </c>
      <c r="G100" t="str">
        <f>IF((ISERROR((VLOOKUP(B100,Calculation!C$2:C$548,1,FALSE)))),"not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7"/>
        <v>#N/A</v>
      </c>
      <c r="G101" t="str">
        <f>IF((ISERROR((VLOOKUP(B101,Calculation!C$2:C$548,1,FALSE)))),"not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si="7"/>
        <v>#N/A</v>
      </c>
      <c r="G102" t="str">
        <f>IF((ISERROR((VLOOKUP(B102,Calculation!C$2:C$548,1,FALSE)))),"not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IF((ISERROR((VLOOKUP(B103,Calculation!C$2:C$548,1,FALSE)))),"not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IF((ISERROR((VLOOKUP(B104,Calculation!C$2:C$548,1,FALSE)))),"not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IF((ISERROR((VLOOKUP(B105,Calculation!C$2:C$548,1,FALSE)))),"not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IF((ISERROR((VLOOKUP(B106,Calculation!C$2:C$548,1,FALSE)))),"not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IF((ISERROR((VLOOKUP(B107,Calculation!C$2:C$548,1,FALSE)))),"not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IF((ISERROR((VLOOKUP(B108,Calculation!C$2:C$548,1,FALSE)))),"not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IF((ISERROR((VLOOKUP(B109,Calculation!C$2:C$548,1,FALSE)))),"not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IF((ISERROR((VLOOKUP(B110,Calculation!C$2:C$548,1,FALSE)))),"not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IF((ISERROR((VLOOKUP(B111,Calculation!C$2:C$548,1,FALSE)))),"not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IF((ISERROR((VLOOKUP(B112,Calculation!C$2:C$548,1,FALSE)))),"not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IF((ISERROR((VLOOKUP(B113,Calculation!C$2:C$548,1,FALSE)))),"not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IF((ISERROR((VLOOKUP(B114,Calculation!C$2:C$548,1,FALSE)))),"not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IF((ISERROR((VLOOKUP(B115,Calculation!C$2:C$548,1,FALSE)))),"not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IF((ISERROR((VLOOKUP(B116,Calculation!C$2:C$548,1,FALSE)))),"not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IF((ISERROR((VLOOKUP(B117,Calculation!C$2:C$548,1,FALSE)))),"not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IF((ISERROR((VLOOKUP(B118,Calculation!C$2:C$548,1,FALSE)))),"not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IF((ISERROR((VLOOKUP(B119,Calculation!C$2:C$548,1,FALSE)))),"not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IF((ISERROR((VLOOKUP(B120,Calculation!C$2:C$548,1,FALSE)))),"not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IF((ISERROR((VLOOKUP(B121,Calculation!C$2:C$548,1,FALSE)))),"not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IF((ISERROR((VLOOKUP(B122,Calculation!C$2:C$548,1,FALSE)))),"not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IF((ISERROR((VLOOKUP(B123,Calculation!C$2:C$548,1,FALSE)))),"not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IF((ISERROR((VLOOKUP(B124,Calculation!C$2:C$548,1,FALSE)))),"not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IF((ISERROR((VLOOKUP(B125,Calculation!C$2:C$548,1,FALSE)))),"not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IF((ISERROR((VLOOKUP(B126,Calculation!C$2:C$548,1,FALSE)))),"not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IF((ISERROR((VLOOKUP(B127,Calculation!C$2:C$548,1,FALSE)))),"not entered","")</f>
        <v/>
      </c>
    </row>
    <row r="128" spans="2:7">
      <c r="B128" s="72" t="s">
        <v>11</v>
      </c>
      <c r="C128" s="74" t="str">
        <f t="shared" ref="C128:C191" si="8">VLOOKUP(B128,name,3,FALSE)</f>
        <v xml:space="preserve"> </v>
      </c>
      <c r="D128" s="74" t="str">
        <f t="shared" ref="D128:D191" si="9">VLOOKUP(B128,name,2,FALSE)</f>
        <v xml:space="preserve"> </v>
      </c>
      <c r="E128" s="130">
        <v>1.1574074074074073E-5</v>
      </c>
      <c r="F128" s="75" t="e">
        <f t="shared" ref="F128:F159" si="10">(VLOOKUP(C128,C$4:E$5,3,FALSE))/(E128/10000)</f>
        <v>#N/A</v>
      </c>
      <c r="G128" t="str">
        <f>IF((ISERROR((VLOOKUP(B128,Calculation!C$2:C$548,1,FALSE)))),"not entered","")</f>
        <v/>
      </c>
    </row>
    <row r="129" spans="2:7">
      <c r="B129" s="72" t="s">
        <v>11</v>
      </c>
      <c r="C129" s="74" t="str">
        <f t="shared" si="8"/>
        <v xml:space="preserve"> </v>
      </c>
      <c r="D129" s="74" t="str">
        <f t="shared" si="9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IF((ISERROR((VLOOKUP(B129,Calculation!C$2:C$548,1,FALSE)))),"not entered","")</f>
        <v/>
      </c>
    </row>
    <row r="130" spans="2:7">
      <c r="B130" s="72" t="s">
        <v>11</v>
      </c>
      <c r="C130" s="74" t="str">
        <f t="shared" si="8"/>
        <v xml:space="preserve"> </v>
      </c>
      <c r="D130" s="74" t="str">
        <f t="shared" si="9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IF((ISERROR((VLOOKUP(B130,Calculation!C$2:C$548,1,FALSE)))),"not entered","")</f>
        <v/>
      </c>
    </row>
    <row r="131" spans="2:7">
      <c r="B131" s="72" t="s">
        <v>11</v>
      </c>
      <c r="C131" s="74" t="str">
        <f t="shared" si="8"/>
        <v xml:space="preserve"> </v>
      </c>
      <c r="D131" s="74" t="str">
        <f t="shared" si="9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IF((ISERROR((VLOOKUP(B131,Calculation!C$2:C$548,1,FALSE)))),"not entered","")</f>
        <v/>
      </c>
    </row>
    <row r="132" spans="2:7">
      <c r="B132" s="72" t="s">
        <v>11</v>
      </c>
      <c r="C132" s="74" t="str">
        <f t="shared" si="8"/>
        <v xml:space="preserve"> </v>
      </c>
      <c r="D132" s="74" t="str">
        <f t="shared" si="9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IF((ISERROR((VLOOKUP(B132,Calculation!C$2:C$548,1,FALSE)))),"not entered","")</f>
        <v/>
      </c>
    </row>
    <row r="133" spans="2:7">
      <c r="B133" s="72" t="s">
        <v>11</v>
      </c>
      <c r="C133" s="74" t="str">
        <f t="shared" si="8"/>
        <v xml:space="preserve"> </v>
      </c>
      <c r="D133" s="74" t="str">
        <f t="shared" si="9"/>
        <v xml:space="preserve"> </v>
      </c>
      <c r="E133" s="130">
        <v>1.1574074074074073E-5</v>
      </c>
      <c r="F133" s="75" t="e">
        <f t="shared" si="10"/>
        <v>#N/A</v>
      </c>
      <c r="G133" t="str">
        <f>IF((ISERROR((VLOOKUP(B133,Calculation!C$2:C$548,1,FALSE)))),"not entered","")</f>
        <v/>
      </c>
    </row>
    <row r="134" spans="2:7">
      <c r="B134" s="72" t="s">
        <v>11</v>
      </c>
      <c r="C134" s="74" t="str">
        <f t="shared" si="8"/>
        <v xml:space="preserve"> </v>
      </c>
      <c r="D134" s="74" t="str">
        <f t="shared" si="9"/>
        <v xml:space="preserve"> </v>
      </c>
      <c r="E134" s="130">
        <v>1.1574074074074073E-5</v>
      </c>
      <c r="F134" s="75" t="e">
        <f t="shared" si="10"/>
        <v>#N/A</v>
      </c>
      <c r="G134" t="str">
        <f>IF((ISERROR((VLOOKUP(B134,Calculation!C$2:C$548,1,FALSE)))),"not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IF((ISERROR((VLOOKUP(B135,Calculation!C$2:C$548,1,FALSE)))),"not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IF((ISERROR((VLOOKUP(B136,Calculation!C$2:C$548,1,FALSE)))),"not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IF((ISERROR((VLOOKUP(B137,Calculation!C$2:C$548,1,FALSE)))),"not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IF((ISERROR((VLOOKUP(B138,Calculation!C$2:C$548,1,FALSE)))),"not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IF((ISERROR((VLOOKUP(B139,Calculation!C$2:C$548,1,FALSE)))),"not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IF((ISERROR((VLOOKUP(B140,Calculation!C$2:C$548,1,FALSE)))),"not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IF((ISERROR((VLOOKUP(B141,Calculation!C$2:C$548,1,FALSE)))),"not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IF((ISERROR((VLOOKUP(B142,Calculation!C$2:C$548,1,FALSE)))),"not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IF((ISERROR((VLOOKUP(B143,Calculation!C$2:C$548,1,FALSE)))),"not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IF((ISERROR((VLOOKUP(B144,Calculation!C$2:C$548,1,FALSE)))),"not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IF((ISERROR((VLOOKUP(B145,Calculation!C$2:C$548,1,FALSE)))),"not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IF((ISERROR((VLOOKUP(B146,Calculation!C$2:C$548,1,FALSE)))),"not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IF((ISERROR((VLOOKUP(B147,Calculation!C$2:C$548,1,FALSE)))),"not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IF((ISERROR((VLOOKUP(B148,Calculation!C$2:C$548,1,FALSE)))),"not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IF((ISERROR((VLOOKUP(B149,Calculation!C$2:C$548,1,FALSE)))),"not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IF((ISERROR((VLOOKUP(B150,Calculation!C$2:C$548,1,FALSE)))),"not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IF((ISERROR((VLOOKUP(B151,Calculation!C$2:C$548,1,FALSE)))),"not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IF((ISERROR((VLOOKUP(B152,Calculation!C$2:C$548,1,FALSE)))),"not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IF((ISERROR((VLOOKUP(B153,Calculation!C$2:C$548,1,FALSE)))),"not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IF((ISERROR((VLOOKUP(B154,Calculation!C$2:C$548,1,FALSE)))),"not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IF((ISERROR((VLOOKUP(B155,Calculation!C$2:C$548,1,FALSE)))),"not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IF((ISERROR((VLOOKUP(B156,Calculation!C$2:C$548,1,FALSE)))),"not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IF((ISERROR((VLOOKUP(B157,Calculation!C$2:C$548,1,FALSE)))),"not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IF((ISERROR((VLOOKUP(B158,Calculation!C$2:C$548,1,FALSE)))),"not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IF((ISERROR((VLOOKUP(B159,Calculation!C$2:C$548,1,FALSE)))),"not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ref="F160:F191" si="11">(VLOOKUP(C160,C$4:E$5,3,FALSE))/(E160/10000)</f>
        <v>#N/A</v>
      </c>
      <c r="G160" t="str">
        <f>IF((ISERROR((VLOOKUP(B160,Calculation!C$2:C$548,1,FALSE)))),"not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1"/>
        <v>#N/A</v>
      </c>
      <c r="G161" t="str">
        <f>IF((ISERROR((VLOOKUP(B161,Calculation!C$2:C$548,1,FALSE)))),"not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1"/>
        <v>#N/A</v>
      </c>
      <c r="G162" t="str">
        <f>IF((ISERROR((VLOOKUP(B162,Calculation!C$2:C$548,1,FALSE)))),"not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1"/>
        <v>#N/A</v>
      </c>
      <c r="G163" t="str">
        <f>IF((ISERROR((VLOOKUP(B163,Calculation!C$2:C$548,1,FALSE)))),"not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1"/>
        <v>#N/A</v>
      </c>
      <c r="G164" t="str">
        <f>IF((ISERROR((VLOOKUP(B164,Calculation!C$2:C$548,1,FALSE)))),"not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1"/>
        <v>#N/A</v>
      </c>
      <c r="G165" t="str">
        <f>IF((ISERROR((VLOOKUP(B165,Calculation!C$2:C$548,1,FALSE)))),"not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IF((ISERROR((VLOOKUP(B166,Calculation!C$2:C$548,1,FALSE)))),"not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IF((ISERROR((VLOOKUP(B167,Calculation!C$2:C$548,1,FALSE)))),"not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IF((ISERROR((VLOOKUP(B168,Calculation!C$2:C$548,1,FALSE)))),"not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IF((ISERROR((VLOOKUP(B169,Calculation!C$2:C$548,1,FALSE)))),"not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IF((ISERROR((VLOOKUP(B170,Calculation!C$2:C$548,1,FALSE)))),"not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IF((ISERROR((VLOOKUP(B171,Calculation!C$2:C$548,1,FALSE)))),"not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IF((ISERROR((VLOOKUP(B172,Calculation!C$2:C$548,1,FALSE)))),"not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IF((ISERROR((VLOOKUP(B173,Calculation!C$2:C$548,1,FALSE)))),"not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IF((ISERROR((VLOOKUP(B174,Calculation!C$2:C$548,1,FALSE)))),"not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IF((ISERROR((VLOOKUP(B175,Calculation!C$2:C$548,1,FALSE)))),"not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IF((ISERROR((VLOOKUP(B176,Calculation!C$2:C$548,1,FALSE)))),"not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IF((ISERROR((VLOOKUP(B177,Calculation!C$2:C$548,1,FALSE)))),"not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IF((ISERROR((VLOOKUP(B178,Calculation!C$2:C$548,1,FALSE)))),"not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IF((ISERROR((VLOOKUP(B179,Calculation!C$2:C$548,1,FALSE)))),"not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IF((ISERROR((VLOOKUP(B180,Calculation!C$2:C$548,1,FALSE)))),"not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IF((ISERROR((VLOOKUP(B181,Calculation!C$2:C$548,1,FALSE)))),"not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IF((ISERROR((VLOOKUP(B182,Calculation!C$2:C$548,1,FALSE)))),"not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IF((ISERROR((VLOOKUP(B183,Calculation!C$2:C$548,1,FALSE)))),"not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IF((ISERROR((VLOOKUP(B184,Calculation!C$2:C$548,1,FALSE)))),"not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IF((ISERROR((VLOOKUP(B185,Calculation!C$2:C$548,1,FALSE)))),"not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IF((ISERROR((VLOOKUP(B186,Calculation!C$2:C$548,1,FALSE)))),"not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IF((ISERROR((VLOOKUP(B187,Calculation!C$2:C$548,1,FALSE)))),"not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IF((ISERROR((VLOOKUP(B188,Calculation!C$2:C$548,1,FALSE)))),"not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IF((ISERROR((VLOOKUP(B189,Calculation!C$2:C$548,1,FALSE)))),"not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IF((ISERROR((VLOOKUP(B190,Calculation!C$2:C$548,1,FALSE)))),"not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IF((ISERROR((VLOOKUP(B191,Calculation!C$2:C$548,1,FALSE)))),"not entered","")</f>
        <v/>
      </c>
    </row>
    <row r="192" spans="2:7">
      <c r="B192" s="72" t="s">
        <v>11</v>
      </c>
      <c r="C192" s="74" t="str">
        <f t="shared" ref="C192:C198" si="12">VLOOKUP(B192,name,3,FALSE)</f>
        <v xml:space="preserve"> </v>
      </c>
      <c r="D192" s="74" t="str">
        <f t="shared" ref="D192:D198" si="13">VLOOKUP(B192,name,2,FALSE)</f>
        <v xml:space="preserve"> </v>
      </c>
      <c r="E192" s="130">
        <v>1.1574074074074073E-5</v>
      </c>
      <c r="F192" s="75" t="e">
        <f t="shared" ref="F192:F198" si="14">(VLOOKUP(C192,C$4:E$5,3,FALSE))/(E192/10000)</f>
        <v>#N/A</v>
      </c>
      <c r="G192" t="str">
        <f>IF((ISERROR((VLOOKUP(B192,Calculation!C$2:C$548,1,FALSE)))),"not entered","")</f>
        <v/>
      </c>
    </row>
    <row r="193" spans="2:7">
      <c r="B193" s="72" t="s">
        <v>11</v>
      </c>
      <c r="C193" s="74" t="str">
        <f t="shared" si="12"/>
        <v xml:space="preserve"> </v>
      </c>
      <c r="D193" s="74" t="str">
        <f t="shared" si="13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IF((ISERROR((VLOOKUP(B193,Calculation!C$2:C$548,1,FALSE)))),"not entered","")</f>
        <v/>
      </c>
    </row>
    <row r="194" spans="2:7">
      <c r="B194" s="72" t="s">
        <v>11</v>
      </c>
      <c r="C194" s="74" t="str">
        <f t="shared" si="12"/>
        <v xml:space="preserve"> </v>
      </c>
      <c r="D194" s="74" t="str">
        <f t="shared" si="13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IF((ISERROR((VLOOKUP(B194,Calculation!C$2:C$548,1,FALSE)))),"not entered","")</f>
        <v/>
      </c>
    </row>
    <row r="195" spans="2:7">
      <c r="B195" s="72" t="s">
        <v>11</v>
      </c>
      <c r="C195" s="74" t="str">
        <f t="shared" si="12"/>
        <v xml:space="preserve"> </v>
      </c>
      <c r="D195" s="74" t="str">
        <f t="shared" si="13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IF((ISERROR((VLOOKUP(B195,Calculation!C$2:C$548,1,FALSE)))),"not entered","")</f>
        <v/>
      </c>
    </row>
    <row r="196" spans="2:7">
      <c r="B196" s="72" t="s">
        <v>11</v>
      </c>
      <c r="C196" s="74" t="str">
        <f t="shared" si="12"/>
        <v xml:space="preserve"> </v>
      </c>
      <c r="D196" s="74" t="str">
        <f t="shared" si="13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IF((ISERROR((VLOOKUP(B196,Calculation!C$2:C$548,1,FALSE)))),"not entered","")</f>
        <v/>
      </c>
    </row>
    <row r="197" spans="2:7">
      <c r="B197" s="72" t="s">
        <v>11</v>
      </c>
      <c r="C197" s="74" t="str">
        <f t="shared" si="12"/>
        <v xml:space="preserve"> </v>
      </c>
      <c r="D197" s="74" t="str">
        <f t="shared" si="13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IF((ISERROR((VLOOKUP(B197,Calculation!C$2:C$548,1,FALSE)))),"not entered","")</f>
        <v/>
      </c>
    </row>
    <row r="198" spans="2:7">
      <c r="B198" s="72" t="s">
        <v>11</v>
      </c>
      <c r="C198" s="74" t="str">
        <f t="shared" si="12"/>
        <v xml:space="preserve"> </v>
      </c>
      <c r="D198" s="74" t="str">
        <f t="shared" si="13"/>
        <v xml:space="preserve"> </v>
      </c>
      <c r="E198" s="130">
        <v>1.1574074074074073E-5</v>
      </c>
      <c r="F198" s="75" t="e">
        <f t="shared" si="14"/>
        <v>#N/A</v>
      </c>
      <c r="G198" t="str">
        <f>IF((ISERROR((VLOOKUP(B198,Calculation!C$2:C$548,1,FALSE)))),"not entered","")</f>
        <v/>
      </c>
    </row>
    <row r="199" spans="2:7" ht="13.5" thickBot="1">
      <c r="B199" s="76"/>
      <c r="C199" s="77"/>
      <c r="D199" s="77"/>
      <c r="E199" s="78"/>
      <c r="F199" s="79"/>
    </row>
    <row r="200" spans="2:7">
      <c r="B200" s="30"/>
      <c r="C200" s="57"/>
      <c r="D200" s="57"/>
      <c r="E200" s="31"/>
      <c r="F200" s="32"/>
    </row>
    <row r="201" spans="2:7">
      <c r="B201" s="30"/>
      <c r="C201" s="57"/>
      <c r="D201" s="57"/>
      <c r="E201" s="31"/>
      <c r="F201" s="32"/>
    </row>
    <row r="202" spans="2:7">
      <c r="B202" s="30"/>
      <c r="C202" s="57"/>
      <c r="D202" s="57"/>
      <c r="E202" s="31"/>
      <c r="F202" s="32"/>
    </row>
  </sheetData>
  <phoneticPr fontId="2" type="noConversion"/>
  <conditionalFormatting sqref="B1:B202">
    <cfRule type="cellIs" dxfId="24" priority="1" stopIfTrue="1" operator="equal">
      <formula>"x"</formula>
    </cfRule>
  </conditionalFormatting>
  <conditionalFormatting sqref="G4:G199">
    <cfRule type="cellIs" dxfId="23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9033" divId="teer league Standard_29033" sourceType="range" sourceRef="A1:F64" destinationFile="C:\A TEER\Web\TEER League 08\cambridge.htm"/>
  </webPublishItems>
</worksheet>
</file>

<file path=xl/worksheets/sheet11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F71" sqref="A1:F71"/>
    </sheetView>
  </sheetViews>
  <sheetFormatPr defaultRowHeight="12.75"/>
  <cols>
    <col min="1" max="1" width="1.7109375" customWidth="1"/>
    <col min="2" max="2" width="16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Races!A10</f>
        <v>Bedford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110</v>
      </c>
      <c r="D4" s="70"/>
      <c r="E4" s="129">
        <v>9.268518518518519E-2</v>
      </c>
      <c r="F4" s="71">
        <f>E4/(E4/100)</f>
        <v>100</v>
      </c>
      <c r="G4" t="str">
        <f>IF((ISERROR((VLOOKUP(B4,Calculation!C$2:C$548,1,FALSE)))),"not entered","")</f>
        <v/>
      </c>
    </row>
    <row r="5" spans="2:7">
      <c r="B5" s="72" t="s">
        <v>74</v>
      </c>
      <c r="C5" s="73" t="s">
        <v>111</v>
      </c>
      <c r="D5" s="73"/>
      <c r="E5" s="130">
        <v>8.3634259259259255E-2</v>
      </c>
      <c r="F5" s="75">
        <f>E5/(E5/100)</f>
        <v>100</v>
      </c>
      <c r="G5" t="str">
        <f>IF((ISERROR((VLOOKUP(B5,Calculation!C$2:C$548,1,FALSE)))),"not entered","")</f>
        <v/>
      </c>
    </row>
    <row r="6" spans="2:7">
      <c r="B6" s="72" t="s">
        <v>372</v>
      </c>
      <c r="C6" s="74" t="str">
        <f t="shared" ref="C6:C68" si="0">VLOOKUP(B6,name,3,FALSE)</f>
        <v>Male</v>
      </c>
      <c r="D6" s="74" t="str">
        <f t="shared" ref="D6:D68" si="1">VLOOKUP(B6,name,2,FALSE)</f>
        <v>FVS</v>
      </c>
      <c r="E6" s="130">
        <v>8.3634259259259255E-2</v>
      </c>
      <c r="F6" s="75">
        <f t="shared" ref="F6:F37" si="2">(VLOOKUP(C6,C$4:E$5,3,FALSE))/(E6/10000)</f>
        <v>10000</v>
      </c>
      <c r="G6" t="str">
        <f>IF((ISERROR((VLOOKUP(B6,Calculation!C$2:C$548,1,FALSE)))),"not entered","")</f>
        <v/>
      </c>
    </row>
    <row r="7" spans="2:7">
      <c r="B7" s="72" t="s">
        <v>373</v>
      </c>
      <c r="C7" s="74" t="str">
        <f t="shared" si="0"/>
        <v>Male</v>
      </c>
      <c r="D7" s="74" t="str">
        <f t="shared" si="1"/>
        <v>FVS</v>
      </c>
      <c r="E7" s="130">
        <v>9.0347222222222232E-2</v>
      </c>
      <c r="F7" s="75">
        <f t="shared" si="2"/>
        <v>9256.9818088649754</v>
      </c>
      <c r="G7" t="str">
        <f>IF((ISERROR((VLOOKUP(B7,Calculation!C$2:C$548,1,FALSE)))),"not entered","")</f>
        <v/>
      </c>
    </row>
    <row r="8" spans="2:7">
      <c r="B8" s="72" t="s">
        <v>374</v>
      </c>
      <c r="C8" s="74" t="str">
        <f t="shared" si="0"/>
        <v>Male</v>
      </c>
      <c r="D8" s="74" t="str">
        <f t="shared" si="1"/>
        <v>TFH</v>
      </c>
      <c r="E8" s="130">
        <v>9.121527777777777E-2</v>
      </c>
      <c r="F8" s="75">
        <f t="shared" si="2"/>
        <v>9168.8871970562122</v>
      </c>
      <c r="G8" t="str">
        <f>IF((ISERROR((VLOOKUP(B8,Calculation!C$2:C$548,1,FALSE)))),"not entered","")</f>
        <v/>
      </c>
    </row>
    <row r="9" spans="2:7">
      <c r="B9" s="72" t="s">
        <v>214</v>
      </c>
      <c r="C9" s="74" t="str">
        <f t="shared" si="0"/>
        <v>Male</v>
      </c>
      <c r="D9" s="74" t="str">
        <f t="shared" si="1"/>
        <v>B2T</v>
      </c>
      <c r="E9" s="130">
        <v>9.1377314814814814E-2</v>
      </c>
      <c r="F9" s="75">
        <f t="shared" si="2"/>
        <v>9152.6282457251418</v>
      </c>
      <c r="G9" t="str">
        <f>IF((ISERROR((VLOOKUP(B9,Calculation!C$2:C$548,1,FALSE)))),"not entered","")</f>
        <v/>
      </c>
    </row>
    <row r="10" spans="2:7">
      <c r="B10" s="72" t="s">
        <v>212</v>
      </c>
      <c r="C10" s="74" t="str">
        <f t="shared" si="0"/>
        <v>Male</v>
      </c>
      <c r="D10" s="74" t="str">
        <f t="shared" si="1"/>
        <v>TAC</v>
      </c>
      <c r="E10" s="130">
        <v>9.22337962962963E-2</v>
      </c>
      <c r="F10" s="75">
        <f t="shared" si="2"/>
        <v>9067.6370937382344</v>
      </c>
      <c r="G10" t="str">
        <f>IF((ISERROR((VLOOKUP(B10,Calculation!C$2:C$548,1,FALSE)))),"not entered","")</f>
        <v/>
      </c>
    </row>
    <row r="11" spans="2:7">
      <c r="B11" s="72" t="s">
        <v>375</v>
      </c>
      <c r="C11" s="74" t="str">
        <f t="shared" si="0"/>
        <v>Male</v>
      </c>
      <c r="D11" s="74" t="str">
        <f t="shared" si="1"/>
        <v>TSE</v>
      </c>
      <c r="E11" s="130">
        <v>9.256944444444444E-2</v>
      </c>
      <c r="F11" s="75">
        <f t="shared" si="2"/>
        <v>9034.7586896724188</v>
      </c>
      <c r="G11" t="str">
        <f>IF((ISERROR((VLOOKUP(B11,Calculation!C$2:C$548,1,FALSE)))),"not entered","")</f>
        <v/>
      </c>
    </row>
    <row r="12" spans="2:7">
      <c r="B12" s="72" t="s">
        <v>376</v>
      </c>
      <c r="C12" s="74" t="str">
        <f t="shared" si="0"/>
        <v>Male</v>
      </c>
      <c r="D12" s="74" t="str">
        <f t="shared" si="1"/>
        <v xml:space="preserve">FVS  </v>
      </c>
      <c r="E12" s="130">
        <v>9.3263888888888882E-2</v>
      </c>
      <c r="F12" s="75">
        <f t="shared" si="2"/>
        <v>8967.4857284686022</v>
      </c>
      <c r="G12" t="str">
        <f>IF((ISERROR((VLOOKUP(B12,Calculation!C$2:C$548,1,FALSE)))),"not entered","")</f>
        <v/>
      </c>
    </row>
    <row r="13" spans="2:7">
      <c r="B13" s="72" t="s">
        <v>326</v>
      </c>
      <c r="C13" s="74" t="str">
        <f t="shared" si="0"/>
        <v>Male</v>
      </c>
      <c r="D13" s="74" t="str">
        <f t="shared" si="1"/>
        <v>TSE</v>
      </c>
      <c r="E13" s="130">
        <v>9.3506944444444448E-2</v>
      </c>
      <c r="F13" s="75">
        <f t="shared" si="2"/>
        <v>8944.1762594380489</v>
      </c>
      <c r="G13" t="str">
        <f>IF((ISERROR((VLOOKUP(B13,Calculation!C$2:C$548,1,FALSE)))),"not entered","")</f>
        <v/>
      </c>
    </row>
    <row r="14" spans="2:7">
      <c r="B14" s="72" t="s">
        <v>377</v>
      </c>
      <c r="C14" s="74" t="str">
        <f t="shared" si="0"/>
        <v>Male</v>
      </c>
      <c r="D14" s="74" t="str">
        <f t="shared" si="1"/>
        <v>BSR</v>
      </c>
      <c r="E14" s="130">
        <v>9.6134259259259267E-2</v>
      </c>
      <c r="F14" s="75">
        <f t="shared" si="2"/>
        <v>8699.7351312304345</v>
      </c>
      <c r="G14" t="str">
        <f>IF((ISERROR((VLOOKUP(B14,Calculation!C$2:C$548,1,FALSE)))),"not entered","")</f>
        <v/>
      </c>
    </row>
    <row r="15" spans="2:7">
      <c r="B15" s="72" t="s">
        <v>378</v>
      </c>
      <c r="C15" s="74" t="str">
        <f t="shared" si="0"/>
        <v>Male</v>
      </c>
      <c r="D15" s="74" t="str">
        <f t="shared" si="1"/>
        <v>CTC</v>
      </c>
      <c r="E15" s="130">
        <v>9.6493055555555554E-2</v>
      </c>
      <c r="F15" s="75">
        <f t="shared" si="2"/>
        <v>8667.3863500059979</v>
      </c>
      <c r="G15" t="str">
        <f>IF((ISERROR((VLOOKUP(B15,Calculation!C$2:C$548,1,FALSE)))),"not entered","")</f>
        <v/>
      </c>
    </row>
    <row r="16" spans="2:7">
      <c r="B16" s="72" t="s">
        <v>221</v>
      </c>
      <c r="C16" s="74" t="str">
        <f t="shared" si="0"/>
        <v>Male</v>
      </c>
      <c r="D16" s="74" t="str">
        <f t="shared" si="1"/>
        <v>TAC</v>
      </c>
      <c r="E16" s="130">
        <v>9.7719907407407394E-2</v>
      </c>
      <c r="F16" s="75">
        <f t="shared" si="2"/>
        <v>8558.5692289470571</v>
      </c>
      <c r="G16" t="str">
        <f>IF((ISERROR((VLOOKUP(B16,Calculation!C$2:C$548,1,FALSE)))),"not entered","")</f>
        <v/>
      </c>
    </row>
    <row r="17" spans="2:7">
      <c r="B17" s="72" t="s">
        <v>379</v>
      </c>
      <c r="C17" s="74" t="str">
        <f t="shared" si="0"/>
        <v>Female</v>
      </c>
      <c r="D17" s="74">
        <f t="shared" si="1"/>
        <v>0</v>
      </c>
      <c r="E17" s="130">
        <v>9.8020833333333335E-2</v>
      </c>
      <c r="F17" s="75">
        <f t="shared" si="2"/>
        <v>9455.6618254811674</v>
      </c>
      <c r="G17" t="str">
        <f>IF((ISERROR((VLOOKUP(B17,Calculation!C$2:C$548,1,FALSE)))),"not entered","")</f>
        <v/>
      </c>
    </row>
    <row r="18" spans="2:7">
      <c r="B18" s="72" t="s">
        <v>380</v>
      </c>
      <c r="C18" s="74" t="str">
        <f t="shared" si="0"/>
        <v>Male</v>
      </c>
      <c r="D18" s="74" t="str">
        <f t="shared" si="1"/>
        <v>TSE</v>
      </c>
      <c r="E18" s="130">
        <v>9.8148148148148151E-2</v>
      </c>
      <c r="F18" s="75">
        <f t="shared" si="2"/>
        <v>8521.2264150943392</v>
      </c>
      <c r="G18" t="str">
        <f>IF((ISERROR((VLOOKUP(B18,Calculation!C$2:C$548,1,FALSE)))),"not entered","")</f>
        <v/>
      </c>
    </row>
    <row r="19" spans="2:7">
      <c r="B19" s="72" t="s">
        <v>381</v>
      </c>
      <c r="C19" s="74" t="str">
        <f t="shared" si="0"/>
        <v>Male</v>
      </c>
      <c r="D19" s="74" t="str">
        <f t="shared" si="1"/>
        <v>BTC</v>
      </c>
      <c r="E19" s="130">
        <v>9.85300925925926E-2</v>
      </c>
      <c r="F19" s="75">
        <f t="shared" si="2"/>
        <v>8488.1945260190296</v>
      </c>
      <c r="G19" t="str">
        <f>IF((ISERROR((VLOOKUP(B19,Calculation!C$2:C$548,1,FALSE)))),"not entered","")</f>
        <v/>
      </c>
    </row>
    <row r="20" spans="2:7">
      <c r="B20" s="72" t="s">
        <v>382</v>
      </c>
      <c r="C20" s="74" t="str">
        <f t="shared" si="0"/>
        <v>Male</v>
      </c>
      <c r="D20" s="74" t="str">
        <f t="shared" si="1"/>
        <v>BTC</v>
      </c>
      <c r="E20" s="130">
        <v>9.9039351851851851E-2</v>
      </c>
      <c r="F20" s="75">
        <f t="shared" si="2"/>
        <v>8444.5483230104019</v>
      </c>
      <c r="G20" t="str">
        <f>IF((ISERROR((VLOOKUP(B20,Calculation!C$2:C$548,1,FALSE)))),"not entered","")</f>
        <v/>
      </c>
    </row>
    <row r="21" spans="2:7">
      <c r="B21" s="72" t="s">
        <v>383</v>
      </c>
      <c r="C21" s="74" t="str">
        <f t="shared" si="0"/>
        <v>Male</v>
      </c>
      <c r="D21" s="74" t="str">
        <f t="shared" si="1"/>
        <v>PAC</v>
      </c>
      <c r="E21" s="130">
        <v>0.10013888888888889</v>
      </c>
      <c r="F21" s="75">
        <f t="shared" si="2"/>
        <v>8351.8261673601482</v>
      </c>
      <c r="G21" t="str">
        <f>IF((ISERROR((VLOOKUP(B21,Calculation!C$2:C$548,1,FALSE)))),"not entered","")</f>
        <v/>
      </c>
    </row>
    <row r="22" spans="2:7">
      <c r="B22" s="72" t="s">
        <v>210</v>
      </c>
      <c r="C22" s="74" t="str">
        <f t="shared" si="0"/>
        <v>Female</v>
      </c>
      <c r="D22" s="74" t="str">
        <f t="shared" si="1"/>
        <v>B2T</v>
      </c>
      <c r="E22" s="130">
        <v>0.10144675925925926</v>
      </c>
      <c r="F22" s="75">
        <f t="shared" si="2"/>
        <v>9136.337706788363</v>
      </c>
      <c r="G22" t="str">
        <f>IF((ISERROR((VLOOKUP(B22,Calculation!C$2:C$548,1,FALSE)))),"not entered","")</f>
        <v/>
      </c>
    </row>
    <row r="23" spans="2:7">
      <c r="B23" s="72" t="s">
        <v>384</v>
      </c>
      <c r="C23" s="74" t="str">
        <f t="shared" si="0"/>
        <v>Male</v>
      </c>
      <c r="D23" s="74" t="str">
        <f t="shared" si="1"/>
        <v>BTC</v>
      </c>
      <c r="E23" s="130">
        <v>0.10158564814814815</v>
      </c>
      <c r="F23" s="75">
        <f t="shared" si="2"/>
        <v>8232.8813945539478</v>
      </c>
      <c r="G23" t="str">
        <f>IF((ISERROR((VLOOKUP(B23,Calculation!C$2:C$548,1,FALSE)))),"not entered","")</f>
        <v/>
      </c>
    </row>
    <row r="24" spans="2:7">
      <c r="B24" s="72" t="s">
        <v>385</v>
      </c>
      <c r="C24" s="74" t="str">
        <f t="shared" si="0"/>
        <v>Male</v>
      </c>
      <c r="D24" s="74" t="str">
        <f t="shared" si="1"/>
        <v>BTC</v>
      </c>
      <c r="E24" s="130">
        <v>0.10167824074074074</v>
      </c>
      <c r="F24" s="75">
        <f t="shared" si="2"/>
        <v>8225.3841775754136</v>
      </c>
      <c r="G24" t="str">
        <f>IF((ISERROR((VLOOKUP(B24,Calculation!C$2:C$548,1,FALSE)))),"not entered","")</f>
        <v/>
      </c>
    </row>
    <row r="25" spans="2:7">
      <c r="B25" s="72" t="s">
        <v>386</v>
      </c>
      <c r="C25" s="74" t="str">
        <f t="shared" si="0"/>
        <v>Female</v>
      </c>
      <c r="D25" s="74" t="str">
        <f t="shared" si="1"/>
        <v>BTC</v>
      </c>
      <c r="E25" s="130">
        <v>0.10168981481481482</v>
      </c>
      <c r="F25" s="75">
        <f t="shared" si="2"/>
        <v>9114.5003414523107</v>
      </c>
      <c r="G25" t="str">
        <f>IF((ISERROR((VLOOKUP(B25,Calculation!C$2:C$548,1,FALSE)))),"not entered","")</f>
        <v/>
      </c>
    </row>
    <row r="26" spans="2:7">
      <c r="B26" s="72" t="s">
        <v>227</v>
      </c>
      <c r="C26" s="74" t="str">
        <f t="shared" si="0"/>
        <v>Male</v>
      </c>
      <c r="D26" s="74" t="str">
        <f t="shared" si="1"/>
        <v>PAC</v>
      </c>
      <c r="E26" s="130">
        <v>0.10211805555555555</v>
      </c>
      <c r="F26" s="75">
        <f t="shared" si="2"/>
        <v>8189.9580641505163</v>
      </c>
      <c r="G26" t="str">
        <f>IF((ISERROR((VLOOKUP(B26,Calculation!C$2:C$548,1,FALSE)))),"not entered","")</f>
        <v/>
      </c>
    </row>
    <row r="27" spans="2:7">
      <c r="B27" s="72" t="s">
        <v>387</v>
      </c>
      <c r="C27" s="74" t="str">
        <f t="shared" si="0"/>
        <v>Male</v>
      </c>
      <c r="D27" s="74" t="str">
        <f t="shared" si="1"/>
        <v>FVS</v>
      </c>
      <c r="E27" s="130">
        <v>0.10270833333333333</v>
      </c>
      <c r="F27" s="75">
        <f t="shared" si="2"/>
        <v>8142.8893396439034</v>
      </c>
      <c r="G27" t="str">
        <f>IF((ISERROR((VLOOKUP(B27,Calculation!C$2:C$548,1,FALSE)))),"not entered","")</f>
        <v/>
      </c>
    </row>
    <row r="28" spans="2:7">
      <c r="B28" s="72" t="s">
        <v>388</v>
      </c>
      <c r="C28" s="74" t="str">
        <f t="shared" si="0"/>
        <v>Male</v>
      </c>
      <c r="D28" s="74" t="str">
        <f t="shared" si="1"/>
        <v>FVS</v>
      </c>
      <c r="E28" s="130">
        <v>0.10432870370370372</v>
      </c>
      <c r="F28" s="75">
        <f t="shared" si="2"/>
        <v>8016.4189039272233</v>
      </c>
      <c r="G28" t="str">
        <f>IF((ISERROR((VLOOKUP(B28,Calculation!C$2:C$548,1,FALSE)))),"not entered","")</f>
        <v/>
      </c>
    </row>
    <row r="29" spans="2:7">
      <c r="B29" s="72" t="s">
        <v>389</v>
      </c>
      <c r="C29" s="74" t="str">
        <f t="shared" si="0"/>
        <v>Female</v>
      </c>
      <c r="D29" s="74" t="str">
        <f t="shared" si="1"/>
        <v>BTC</v>
      </c>
      <c r="E29" s="130">
        <v>0.10445601851851853</v>
      </c>
      <c r="F29" s="75">
        <f t="shared" si="2"/>
        <v>8873.1301939058158</v>
      </c>
      <c r="G29" t="str">
        <f>IF((ISERROR((VLOOKUP(B29,Calculation!C$2:C$548,1,FALSE)))),"not entered","")</f>
        <v/>
      </c>
    </row>
    <row r="30" spans="2:7">
      <c r="B30" s="72" t="s">
        <v>390</v>
      </c>
      <c r="C30" s="74" t="str">
        <f t="shared" si="0"/>
        <v>Male</v>
      </c>
      <c r="D30" s="74" t="str">
        <f t="shared" si="1"/>
        <v>FVS</v>
      </c>
      <c r="E30" s="130">
        <v>0.10515046296296297</v>
      </c>
      <c r="F30" s="75">
        <f t="shared" si="2"/>
        <v>7953.769950467803</v>
      </c>
      <c r="G30" t="str">
        <f>IF((ISERROR((VLOOKUP(B30,Calculation!C$2:C$548,1,FALSE)))),"not entered","")</f>
        <v/>
      </c>
    </row>
    <row r="31" spans="2:7">
      <c r="B31" s="72" t="s">
        <v>243</v>
      </c>
      <c r="C31" s="74" t="str">
        <f t="shared" si="0"/>
        <v>Female</v>
      </c>
      <c r="D31" s="74" t="str">
        <f t="shared" si="1"/>
        <v>ITC</v>
      </c>
      <c r="E31" s="130">
        <v>0.10621527777777778</v>
      </c>
      <c r="F31" s="75">
        <f t="shared" si="2"/>
        <v>8726.1632341723871</v>
      </c>
      <c r="G31" t="str">
        <f>IF((ISERROR((VLOOKUP(B31,Calculation!C$2:C$548,1,FALSE)))),"not entered","")</f>
        <v/>
      </c>
    </row>
    <row r="32" spans="2:7">
      <c r="B32" s="72" t="s">
        <v>391</v>
      </c>
      <c r="C32" s="74" t="str">
        <f t="shared" si="0"/>
        <v>Male</v>
      </c>
      <c r="D32" s="74" t="str">
        <f t="shared" si="1"/>
        <v>EET</v>
      </c>
      <c r="E32" s="130">
        <v>0.10668981481481482</v>
      </c>
      <c r="F32" s="75">
        <f t="shared" si="2"/>
        <v>7839.0106313733995</v>
      </c>
      <c r="G32" t="str">
        <f>IF((ISERROR((VLOOKUP(B32,Calculation!C$2:C$548,1,FALSE)))),"not entered","")</f>
        <v/>
      </c>
    </row>
    <row r="33" spans="2:7">
      <c r="B33" s="72" t="s">
        <v>392</v>
      </c>
      <c r="C33" s="74" t="str">
        <f t="shared" si="0"/>
        <v>Male</v>
      </c>
      <c r="D33" s="74" t="str">
        <f t="shared" si="1"/>
        <v>TSE</v>
      </c>
      <c r="E33" s="130">
        <v>0.10680555555555556</v>
      </c>
      <c r="F33" s="75">
        <f t="shared" si="2"/>
        <v>7830.5158214130906</v>
      </c>
      <c r="G33" t="str">
        <f>IF((ISERROR((VLOOKUP(B33,Calculation!C$2:C$548,1,FALSE)))),"not entered","")</f>
        <v/>
      </c>
    </row>
    <row r="34" spans="2:7">
      <c r="B34" s="72" t="s">
        <v>182</v>
      </c>
      <c r="C34" s="74" t="str">
        <f t="shared" si="0"/>
        <v>Male</v>
      </c>
      <c r="D34" s="74" t="str">
        <f t="shared" si="1"/>
        <v>B2T</v>
      </c>
      <c r="E34" s="130">
        <v>0.10791666666666666</v>
      </c>
      <c r="F34" s="75">
        <f t="shared" si="2"/>
        <v>7749.8927498927505</v>
      </c>
      <c r="G34" t="str">
        <f>IF((ISERROR((VLOOKUP(B34,Calculation!C$2:C$548,1,FALSE)))),"not entered","")</f>
        <v/>
      </c>
    </row>
    <row r="35" spans="2:7">
      <c r="B35" s="72" t="s">
        <v>137</v>
      </c>
      <c r="C35" s="74" t="str">
        <f t="shared" si="0"/>
        <v>Male</v>
      </c>
      <c r="D35" s="74" t="str">
        <f t="shared" si="1"/>
        <v>TAC</v>
      </c>
      <c r="E35" s="130">
        <v>0.10855324074074074</v>
      </c>
      <c r="F35" s="75">
        <f t="shared" si="2"/>
        <v>7704.4461029960539</v>
      </c>
      <c r="G35" t="str">
        <f>IF((ISERROR((VLOOKUP(B35,Calculation!C$2:C$548,1,FALSE)))),"not entered","")</f>
        <v/>
      </c>
    </row>
    <row r="36" spans="2:7">
      <c r="B36" s="72" t="s">
        <v>393</v>
      </c>
      <c r="C36" s="74" t="str">
        <f t="shared" si="0"/>
        <v>Male</v>
      </c>
      <c r="D36" s="74" t="str">
        <f t="shared" si="1"/>
        <v>TFH</v>
      </c>
      <c r="E36" s="130">
        <v>0.10942129629629631</v>
      </c>
      <c r="F36" s="75">
        <f t="shared" si="2"/>
        <v>7643.325576475564</v>
      </c>
      <c r="G36" t="str">
        <f>IF((ISERROR((VLOOKUP(B36,Calculation!C$2:C$548,1,FALSE)))),"not entered","")</f>
        <v/>
      </c>
    </row>
    <row r="37" spans="2:7">
      <c r="B37" s="72" t="s">
        <v>184</v>
      </c>
      <c r="C37" s="74" t="str">
        <f t="shared" si="0"/>
        <v>Female</v>
      </c>
      <c r="D37" s="74" t="str">
        <f t="shared" si="1"/>
        <v>B2T</v>
      </c>
      <c r="E37" s="130">
        <v>0.10958333333333332</v>
      </c>
      <c r="F37" s="75">
        <f t="shared" si="2"/>
        <v>8457.9636670891432</v>
      </c>
      <c r="G37" t="str">
        <f>IF((ISERROR((VLOOKUP(B37,Calculation!C$2:C$548,1,FALSE)))),"not entered","")</f>
        <v/>
      </c>
    </row>
    <row r="38" spans="2:7">
      <c r="B38" s="72" t="s">
        <v>394</v>
      </c>
      <c r="C38" s="74" t="str">
        <f t="shared" si="0"/>
        <v>Male</v>
      </c>
      <c r="D38" s="74" t="str">
        <f t="shared" si="1"/>
        <v>TSE</v>
      </c>
      <c r="E38" s="130">
        <v>0.10979166666666666</v>
      </c>
      <c r="F38" s="75">
        <f t="shared" ref="F38:F68" si="3">(VLOOKUP(C38,C$4:E$5,3,FALSE))/(E38/10000)</f>
        <v>7617.5416403120389</v>
      </c>
      <c r="G38" t="str">
        <f>IF((ISERROR((VLOOKUP(B38,Calculation!C$2:C$548,1,FALSE)))),"not entered","")</f>
        <v/>
      </c>
    </row>
    <row r="39" spans="2:7">
      <c r="B39" s="72" t="s">
        <v>395</v>
      </c>
      <c r="C39" s="74" t="str">
        <f t="shared" si="0"/>
        <v>Male</v>
      </c>
      <c r="D39" s="74" t="str">
        <f t="shared" si="1"/>
        <v>TFH</v>
      </c>
      <c r="E39" s="130">
        <v>0.11004629629629629</v>
      </c>
      <c r="F39" s="75">
        <f t="shared" si="3"/>
        <v>7599.9158603281448</v>
      </c>
      <c r="G39" t="str">
        <f>IF((ISERROR((VLOOKUP(B39,Calculation!C$2:C$548,1,FALSE)))),"not entered","")</f>
        <v/>
      </c>
    </row>
    <row r="40" spans="2:7">
      <c r="B40" s="72" t="s">
        <v>396</v>
      </c>
      <c r="C40" s="74" t="str">
        <f t="shared" si="0"/>
        <v>Female</v>
      </c>
      <c r="D40" s="74" t="str">
        <f t="shared" si="1"/>
        <v>FVS</v>
      </c>
      <c r="E40" s="130">
        <v>0.11008101851851852</v>
      </c>
      <c r="F40" s="75">
        <f t="shared" si="3"/>
        <v>8419.7245294921686</v>
      </c>
      <c r="G40" t="str">
        <f>IF((ISERROR((VLOOKUP(B40,Calculation!C$2:C$548,1,FALSE)))),"not entered","")</f>
        <v/>
      </c>
    </row>
    <row r="41" spans="2:7">
      <c r="B41" s="72" t="s">
        <v>397</v>
      </c>
      <c r="C41" s="74" t="str">
        <f t="shared" si="0"/>
        <v>Female</v>
      </c>
      <c r="D41" s="74" t="str">
        <f t="shared" si="1"/>
        <v>FVS</v>
      </c>
      <c r="E41" s="130">
        <v>0.1115625</v>
      </c>
      <c r="F41" s="75">
        <f t="shared" si="3"/>
        <v>8307.9157588961516</v>
      </c>
      <c r="G41" t="str">
        <f>IF((ISERROR((VLOOKUP(B41,Calculation!C$2:C$548,1,FALSE)))),"not entered","")</f>
        <v/>
      </c>
    </row>
    <row r="42" spans="2:7">
      <c r="B42" s="72" t="s">
        <v>398</v>
      </c>
      <c r="C42" s="74" t="str">
        <f t="shared" si="0"/>
        <v>Male</v>
      </c>
      <c r="D42" s="74" t="str">
        <f t="shared" si="1"/>
        <v>FVS</v>
      </c>
      <c r="E42" s="130">
        <v>0.11202546296296297</v>
      </c>
      <c r="F42" s="75">
        <f t="shared" si="3"/>
        <v>7465.6472776113233</v>
      </c>
      <c r="G42" t="str">
        <f>IF((ISERROR((VLOOKUP(B42,Calculation!C$2:C$548,1,FALSE)))),"not entered","")</f>
        <v/>
      </c>
    </row>
    <row r="43" spans="2:7">
      <c r="B43" s="72" t="s">
        <v>399</v>
      </c>
      <c r="C43" s="74" t="str">
        <f t="shared" si="0"/>
        <v>Male</v>
      </c>
      <c r="D43" s="74" t="str">
        <f t="shared" si="1"/>
        <v>BTC</v>
      </c>
      <c r="E43" s="130">
        <v>0.11314814814814815</v>
      </c>
      <c r="F43" s="75">
        <f t="shared" si="3"/>
        <v>7391.5711947626842</v>
      </c>
      <c r="G43" t="str">
        <f>IF((ISERROR((VLOOKUP(B43,Calculation!C$2:C$548,1,FALSE)))),"not entered","")</f>
        <v/>
      </c>
    </row>
    <row r="44" spans="2:7">
      <c r="B44" s="72" t="s">
        <v>400</v>
      </c>
      <c r="C44" s="74" t="str">
        <f t="shared" si="0"/>
        <v>Female</v>
      </c>
      <c r="D44" s="74" t="str">
        <f t="shared" si="1"/>
        <v>FVS</v>
      </c>
      <c r="E44" s="130">
        <v>0.11318287037037038</v>
      </c>
      <c r="F44" s="75">
        <f t="shared" si="3"/>
        <v>8188.9763779527557</v>
      </c>
      <c r="G44" t="str">
        <f>IF((ISERROR((VLOOKUP(B44,Calculation!C$2:C$548,1,FALSE)))),"not entered","")</f>
        <v/>
      </c>
    </row>
    <row r="45" spans="2:7">
      <c r="B45" s="72" t="s">
        <v>401</v>
      </c>
      <c r="C45" s="74" t="str">
        <f t="shared" si="0"/>
        <v>Male</v>
      </c>
      <c r="D45" s="74" t="str">
        <f t="shared" si="1"/>
        <v>BTC</v>
      </c>
      <c r="E45" s="130">
        <v>0.11331018518518519</v>
      </c>
      <c r="F45" s="75">
        <f t="shared" si="3"/>
        <v>7381.0010214504582</v>
      </c>
      <c r="G45" t="str">
        <f>IF((ISERROR((VLOOKUP(B45,Calculation!C$2:C$548,1,FALSE)))),"not entered","")</f>
        <v/>
      </c>
    </row>
    <row r="46" spans="2:7">
      <c r="B46" s="72" t="s">
        <v>253</v>
      </c>
      <c r="C46" s="74" t="str">
        <f t="shared" si="0"/>
        <v>Female</v>
      </c>
      <c r="D46" s="74" t="str">
        <f t="shared" si="1"/>
        <v>CTC</v>
      </c>
      <c r="E46" s="130">
        <v>0.1134375</v>
      </c>
      <c r="F46" s="75">
        <f t="shared" si="3"/>
        <v>8170.5948372615048</v>
      </c>
      <c r="G46" t="str">
        <f>IF((ISERROR((VLOOKUP(B46,Calculation!C$2:C$548,1,FALSE)))),"not entered","")</f>
        <v/>
      </c>
    </row>
    <row r="47" spans="2:7">
      <c r="B47" s="72" t="s">
        <v>402</v>
      </c>
      <c r="C47" s="74" t="str">
        <f t="shared" si="0"/>
        <v>Male</v>
      </c>
      <c r="D47" s="74" t="str">
        <f t="shared" si="1"/>
        <v>EET</v>
      </c>
      <c r="E47" s="130">
        <v>0.11383101851851851</v>
      </c>
      <c r="F47" s="75">
        <f t="shared" si="3"/>
        <v>7347.2292831723444</v>
      </c>
      <c r="G47" t="str">
        <f>IF((ISERROR((VLOOKUP(B47,Calculation!C$2:C$548,1,FALSE)))),"not entered","")</f>
        <v/>
      </c>
    </row>
    <row r="48" spans="2:7">
      <c r="B48" s="72" t="s">
        <v>403</v>
      </c>
      <c r="C48" s="74" t="str">
        <f t="shared" si="0"/>
        <v>Male</v>
      </c>
      <c r="D48" s="74" t="str">
        <f t="shared" si="1"/>
        <v>FVS</v>
      </c>
      <c r="E48" s="130">
        <v>0.1149074074074074</v>
      </c>
      <c r="F48" s="75">
        <f t="shared" si="3"/>
        <v>7278.4045124899276</v>
      </c>
      <c r="G48" t="str">
        <f>IF((ISERROR((VLOOKUP(B48,Calculation!C$2:C$548,1,FALSE)))),"not entered","")</f>
        <v/>
      </c>
    </row>
    <row r="49" spans="2:7">
      <c r="B49" s="72" t="s">
        <v>404</v>
      </c>
      <c r="C49" s="74" t="str">
        <f t="shared" si="0"/>
        <v>Male</v>
      </c>
      <c r="D49" s="74" t="str">
        <f t="shared" si="1"/>
        <v>FVS</v>
      </c>
      <c r="E49" s="130">
        <v>0.11555555555555556</v>
      </c>
      <c r="F49" s="75">
        <f t="shared" si="3"/>
        <v>7237.5801282051279</v>
      </c>
      <c r="G49" t="str">
        <f>IF((ISERROR((VLOOKUP(B49,Calculation!C$2:C$548,1,FALSE)))),"not entered","")</f>
        <v/>
      </c>
    </row>
    <row r="50" spans="2:7">
      <c r="B50" s="72" t="s">
        <v>405</v>
      </c>
      <c r="C50" s="74" t="str">
        <f t="shared" si="0"/>
        <v>Male</v>
      </c>
      <c r="D50" s="74" t="str">
        <f t="shared" si="1"/>
        <v>TAC</v>
      </c>
      <c r="E50" s="130">
        <v>0.11557870370370371</v>
      </c>
      <c r="F50" s="75">
        <f t="shared" si="3"/>
        <v>7236.1305828159411</v>
      </c>
      <c r="G50" t="str">
        <f>IF((ISERROR((VLOOKUP(B50,Calculation!C$2:C$548,1,FALSE)))),"not entered","")</f>
        <v/>
      </c>
    </row>
    <row r="51" spans="2:7">
      <c r="B51" s="72" t="s">
        <v>406</v>
      </c>
      <c r="C51" s="74" t="str">
        <f t="shared" si="0"/>
        <v>Male</v>
      </c>
      <c r="D51" s="74" t="str">
        <f t="shared" si="1"/>
        <v>FVS</v>
      </c>
      <c r="E51" s="130">
        <v>0.11583333333333333</v>
      </c>
      <c r="F51" s="75">
        <f t="shared" si="3"/>
        <v>7220.2238209432453</v>
      </c>
      <c r="G51" t="str">
        <f>IF((ISERROR((VLOOKUP(B51,Calculation!C$2:C$548,1,FALSE)))),"not entered","")</f>
        <v/>
      </c>
    </row>
    <row r="52" spans="2:7">
      <c r="B52" s="72" t="s">
        <v>407</v>
      </c>
      <c r="C52" s="74" t="str">
        <f t="shared" si="0"/>
        <v>Female</v>
      </c>
      <c r="D52" s="74" t="str">
        <f t="shared" si="1"/>
        <v>BTC</v>
      </c>
      <c r="E52" s="130">
        <v>0.11591435185185185</v>
      </c>
      <c r="F52" s="75">
        <f t="shared" si="3"/>
        <v>7996.0059910134805</v>
      </c>
      <c r="G52" t="str">
        <f>IF((ISERROR((VLOOKUP(B52,Calculation!C$2:C$548,1,FALSE)))),"not entered","")</f>
        <v/>
      </c>
    </row>
    <row r="53" spans="2:7">
      <c r="B53" s="72" t="s">
        <v>408</v>
      </c>
      <c r="C53" s="74" t="str">
        <f t="shared" si="0"/>
        <v>Male</v>
      </c>
      <c r="D53" s="74" t="str">
        <f t="shared" si="1"/>
        <v>TFH</v>
      </c>
      <c r="E53" s="130">
        <v>0.11614583333333334</v>
      </c>
      <c r="F53" s="75">
        <f t="shared" si="3"/>
        <v>7200.7972097658194</v>
      </c>
      <c r="G53" t="str">
        <f>IF((ISERROR((VLOOKUP(B53,Calculation!C$2:C$548,1,FALSE)))),"not entered","")</f>
        <v/>
      </c>
    </row>
    <row r="54" spans="2:7">
      <c r="B54" s="72" t="s">
        <v>409</v>
      </c>
      <c r="C54" s="74" t="str">
        <f t="shared" si="0"/>
        <v>Male</v>
      </c>
      <c r="D54" s="74" t="str">
        <f t="shared" si="1"/>
        <v>FVS</v>
      </c>
      <c r="E54" s="130">
        <v>0.11665509259259259</v>
      </c>
      <c r="F54" s="75">
        <f t="shared" si="3"/>
        <v>7169.3620398849098</v>
      </c>
      <c r="G54" t="str">
        <f>IF((ISERROR((VLOOKUP(B54,Calculation!C$2:C$548,1,FALSE)))),"not entered","")</f>
        <v/>
      </c>
    </row>
    <row r="55" spans="2:7">
      <c r="B55" s="72" t="s">
        <v>410</v>
      </c>
      <c r="C55" s="74" t="str">
        <f t="shared" si="0"/>
        <v>Male</v>
      </c>
      <c r="D55" s="74" t="str">
        <f t="shared" si="1"/>
        <v>FVS</v>
      </c>
      <c r="E55" s="130">
        <v>0.11671296296296296</v>
      </c>
      <c r="F55" s="75">
        <f t="shared" si="3"/>
        <v>7165.807219357398</v>
      </c>
      <c r="G55" t="str">
        <f>IF((ISERROR((VLOOKUP(B55,Calculation!C$2:C$548,1,FALSE)))),"not entered","")</f>
        <v/>
      </c>
    </row>
    <row r="56" spans="2:7">
      <c r="B56" s="72" t="s">
        <v>411</v>
      </c>
      <c r="C56" s="74" t="str">
        <f t="shared" si="0"/>
        <v>Female</v>
      </c>
      <c r="D56" s="74" t="str">
        <f t="shared" si="1"/>
        <v>BTC</v>
      </c>
      <c r="E56" s="130">
        <v>0.11776620370370371</v>
      </c>
      <c r="F56" s="75">
        <f t="shared" si="3"/>
        <v>7870.2702702702709</v>
      </c>
      <c r="G56" t="str">
        <f>IF((ISERROR((VLOOKUP(B56,Calculation!C$2:C$548,1,FALSE)))),"not entered","")</f>
        <v/>
      </c>
    </row>
    <row r="57" spans="2:7">
      <c r="B57" s="72" t="s">
        <v>412</v>
      </c>
      <c r="C57" s="74" t="str">
        <f t="shared" si="0"/>
        <v>Male</v>
      </c>
      <c r="D57" s="74" t="str">
        <f t="shared" si="1"/>
        <v>FVS</v>
      </c>
      <c r="E57" s="130">
        <v>0.11784722222222221</v>
      </c>
      <c r="F57" s="75">
        <f t="shared" si="3"/>
        <v>7096.8375564722055</v>
      </c>
      <c r="G57" t="str">
        <f>IF((ISERROR((VLOOKUP(B57,Calculation!C$2:C$548,1,FALSE)))),"not entered","")</f>
        <v/>
      </c>
    </row>
    <row r="58" spans="2:7">
      <c r="B58" s="72" t="s">
        <v>413</v>
      </c>
      <c r="C58" s="74" t="str">
        <f t="shared" si="0"/>
        <v>Female</v>
      </c>
      <c r="D58" s="74" t="str">
        <f t="shared" si="1"/>
        <v>FVS</v>
      </c>
      <c r="E58" s="130">
        <v>0.11872685185185185</v>
      </c>
      <c r="F58" s="75">
        <f t="shared" si="3"/>
        <v>7806.5899785533247</v>
      </c>
      <c r="G58" t="str">
        <f>IF((ISERROR((VLOOKUP(B58,Calculation!C$2:C$548,1,FALSE)))),"not entered","")</f>
        <v/>
      </c>
    </row>
    <row r="59" spans="2:7">
      <c r="B59" s="72" t="s">
        <v>414</v>
      </c>
      <c r="C59" s="74" t="str">
        <f t="shared" si="0"/>
        <v>Female</v>
      </c>
      <c r="D59" s="74" t="str">
        <f t="shared" si="1"/>
        <v>FVS</v>
      </c>
      <c r="E59" s="130">
        <v>0.11954861111111111</v>
      </c>
      <c r="F59" s="75">
        <f t="shared" si="3"/>
        <v>7752.9286474973387</v>
      </c>
      <c r="G59" t="str">
        <f>IF((ISERROR((VLOOKUP(B59,Calculation!C$2:C$548,1,FALSE)))),"not entered","")</f>
        <v/>
      </c>
    </row>
    <row r="60" spans="2:7">
      <c r="B60" s="72" t="s">
        <v>415</v>
      </c>
      <c r="C60" s="74" t="str">
        <f t="shared" si="0"/>
        <v>Male</v>
      </c>
      <c r="D60" s="74" t="str">
        <f t="shared" si="1"/>
        <v>TAC</v>
      </c>
      <c r="E60" s="130">
        <v>0.11969907407407408</v>
      </c>
      <c r="F60" s="75">
        <f t="shared" si="3"/>
        <v>6987.0431251208647</v>
      </c>
      <c r="G60" t="str">
        <f>IF((ISERROR((VLOOKUP(B60,Calculation!C$2:C$548,1,FALSE)))),"not entered","")</f>
        <v/>
      </c>
    </row>
    <row r="61" spans="2:7">
      <c r="B61" s="72" t="s">
        <v>416</v>
      </c>
      <c r="C61" s="74" t="str">
        <f t="shared" si="0"/>
        <v>Male</v>
      </c>
      <c r="D61" s="74" t="str">
        <f t="shared" si="1"/>
        <v>EET</v>
      </c>
      <c r="E61" s="130">
        <v>0.1200462962962963</v>
      </c>
      <c r="F61" s="75">
        <f t="shared" si="3"/>
        <v>6966.8337832626294</v>
      </c>
      <c r="G61" t="str">
        <f>IF((ISERROR((VLOOKUP(B61,Calculation!C$2:C$548,1,FALSE)))),"not entered","")</f>
        <v/>
      </c>
    </row>
    <row r="62" spans="2:7">
      <c r="B62" s="72" t="s">
        <v>417</v>
      </c>
      <c r="C62" s="74" t="str">
        <f t="shared" si="0"/>
        <v>Female</v>
      </c>
      <c r="D62" s="74" t="str">
        <f t="shared" si="1"/>
        <v>BTC</v>
      </c>
      <c r="E62" s="130">
        <v>0.12101851851851853</v>
      </c>
      <c r="F62" s="75">
        <f t="shared" si="3"/>
        <v>7658.7605202754403</v>
      </c>
      <c r="G62" t="str">
        <f>IF((ISERROR((VLOOKUP(B62,Calculation!C$2:C$548,1,FALSE)))),"not entered","")</f>
        <v/>
      </c>
    </row>
    <row r="63" spans="2:7">
      <c r="B63" s="72" t="s">
        <v>418</v>
      </c>
      <c r="C63" s="74" t="str">
        <f t="shared" si="0"/>
        <v>Male</v>
      </c>
      <c r="D63" s="74" t="str">
        <f t="shared" si="1"/>
        <v>B2T</v>
      </c>
      <c r="E63" s="130">
        <v>0.1225</v>
      </c>
      <c r="F63" s="75">
        <f t="shared" si="3"/>
        <v>6827.2864701436129</v>
      </c>
      <c r="G63" t="str">
        <f>IF((ISERROR((VLOOKUP(B63,Calculation!C$2:C$548,1,FALSE)))),"not entered","")</f>
        <v/>
      </c>
    </row>
    <row r="64" spans="2:7">
      <c r="B64" s="72" t="s">
        <v>194</v>
      </c>
      <c r="C64" s="74" t="str">
        <f t="shared" si="0"/>
        <v>Female</v>
      </c>
      <c r="D64" s="74" t="str">
        <f t="shared" si="1"/>
        <v>B2T</v>
      </c>
      <c r="E64" s="130">
        <v>0.12398148148148147</v>
      </c>
      <c r="F64" s="75">
        <f t="shared" si="3"/>
        <v>7475.728155339807</v>
      </c>
      <c r="G64" t="str">
        <f>IF((ISERROR((VLOOKUP(B64,Calculation!C$2:C$548,1,FALSE)))),"not entered","")</f>
        <v/>
      </c>
    </row>
    <row r="65" spans="2:7">
      <c r="B65" s="72" t="s">
        <v>419</v>
      </c>
      <c r="C65" s="74" t="str">
        <f t="shared" si="0"/>
        <v>Male</v>
      </c>
      <c r="D65" s="74" t="str">
        <f t="shared" si="1"/>
        <v>PAC</v>
      </c>
      <c r="E65" s="130">
        <v>0.12697916666666667</v>
      </c>
      <c r="F65" s="75">
        <f t="shared" si="3"/>
        <v>6586.4552000729191</v>
      </c>
      <c r="G65" t="str">
        <f>IF((ISERROR((VLOOKUP(B65,Calculation!C$2:C$548,1,FALSE)))),"not entered","")</f>
        <v/>
      </c>
    </row>
    <row r="66" spans="2:7">
      <c r="B66" s="72" t="s">
        <v>420</v>
      </c>
      <c r="C66" s="74" t="str">
        <f t="shared" si="0"/>
        <v>Male</v>
      </c>
      <c r="D66" s="74" t="str">
        <f t="shared" si="1"/>
        <v>FVS</v>
      </c>
      <c r="E66" s="130">
        <v>0.12991898148148148</v>
      </c>
      <c r="F66" s="75">
        <f t="shared" si="3"/>
        <v>6437.4164810690427</v>
      </c>
      <c r="G66" t="str">
        <f>IF((ISERROR((VLOOKUP(B66,Calculation!C$2:C$548,1,FALSE)))),"not entered","")</f>
        <v/>
      </c>
    </row>
    <row r="67" spans="2:7">
      <c r="B67" s="72" t="s">
        <v>421</v>
      </c>
      <c r="C67" s="74" t="str">
        <f t="shared" si="0"/>
        <v>Female</v>
      </c>
      <c r="D67" s="74" t="str">
        <f t="shared" si="1"/>
        <v>FVS</v>
      </c>
      <c r="E67" s="130">
        <v>0.13145833333333332</v>
      </c>
      <c r="F67" s="75">
        <f t="shared" si="3"/>
        <v>7050.537066384928</v>
      </c>
      <c r="G67" t="str">
        <f>IF((ISERROR((VLOOKUP(B67,Calculation!C$2:C$548,1,FALSE)))),"not entered","")</f>
        <v/>
      </c>
    </row>
    <row r="68" spans="2:7">
      <c r="B68" s="72" t="s">
        <v>422</v>
      </c>
      <c r="C68" s="74" t="str">
        <f t="shared" si="0"/>
        <v>Male</v>
      </c>
      <c r="D68" s="74" t="str">
        <f t="shared" si="1"/>
        <v>BTC</v>
      </c>
      <c r="E68" s="130">
        <v>0.13239583333333335</v>
      </c>
      <c r="F68" s="75">
        <f t="shared" si="3"/>
        <v>6316.9857505026657</v>
      </c>
      <c r="G68" t="str">
        <f>IF((ISERROR((VLOOKUP(B68,Calculation!C$2:C$548,1,FALSE)))),"not entered","")</f>
        <v/>
      </c>
    </row>
    <row r="69" spans="2:7">
      <c r="B69" s="72" t="s">
        <v>423</v>
      </c>
      <c r="C69" s="74" t="str">
        <f t="shared" ref="C69:C132" si="4">VLOOKUP(B69,name,3,FALSE)</f>
        <v>Female</v>
      </c>
      <c r="D69" s="74" t="str">
        <f t="shared" ref="D69:D132" si="5">VLOOKUP(B69,name,2,FALSE)</f>
        <v>FVS</v>
      </c>
      <c r="E69" s="130">
        <v>0.13765046296296296</v>
      </c>
      <c r="F69" s="75">
        <f t="shared" ref="F69:F100" si="6">(VLOOKUP(C69,C$4:E$5,3,FALSE))/(E69/10000)</f>
        <v>6733.3725721012361</v>
      </c>
      <c r="G69" t="str">
        <f>IF((ISERROR((VLOOKUP(B69,Calculation!C$2:C$548,1,FALSE)))),"not entered","")</f>
        <v/>
      </c>
    </row>
    <row r="70" spans="2:7">
      <c r="B70" s="72" t="s">
        <v>424</v>
      </c>
      <c r="C70" s="74" t="str">
        <f t="shared" si="4"/>
        <v>Female</v>
      </c>
      <c r="D70" s="74" t="str">
        <f t="shared" si="5"/>
        <v>BSR</v>
      </c>
      <c r="E70" s="130">
        <v>0.13777777777777778</v>
      </c>
      <c r="F70" s="75">
        <f t="shared" si="6"/>
        <v>6727.1505376344094</v>
      </c>
      <c r="G70" t="str">
        <f>IF((ISERROR((VLOOKUP(B70,Calculation!C$2:C$548,1,FALSE)))),"not entered","")</f>
        <v/>
      </c>
    </row>
    <row r="71" spans="2:7">
      <c r="B71" s="72" t="s">
        <v>425</v>
      </c>
      <c r="C71" s="74" t="str">
        <f t="shared" si="4"/>
        <v>Female</v>
      </c>
      <c r="D71" s="74" t="str">
        <f t="shared" si="5"/>
        <v>TFH</v>
      </c>
      <c r="E71" s="130">
        <v>0.15351851851851853</v>
      </c>
      <c r="F71" s="75">
        <f t="shared" si="6"/>
        <v>6037.3944511459586</v>
      </c>
      <c r="G71" t="str">
        <f>IF((ISERROR((VLOOKUP(B71,Calculation!C$2:C$548,1,FALSE)))),"not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IF((ISERROR((VLOOKUP(B72,Calculation!C$2:C$548,1,FALSE)))),"not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IF((ISERROR((VLOOKUP(B73,Calculation!C$2:C$548,1,FALSE)))),"not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IF((ISERROR((VLOOKUP(B74,Calculation!C$2:C$548,1,FALSE)))),"not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IF((ISERROR((VLOOKUP(B75,Calculation!C$2:C$548,1,FALSE)))),"not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IF((ISERROR((VLOOKUP(B76,Calculation!C$2:C$548,1,FALSE)))),"not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IF((ISERROR((VLOOKUP(B77,Calculation!C$2:C$548,1,FALSE)))),"not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IF((ISERROR((VLOOKUP(B78,Calculation!C$2:C$548,1,FALSE)))),"not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IF((ISERROR((VLOOKUP(B79,Calculation!C$2:C$548,1,FALSE)))),"not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IF((ISERROR((VLOOKUP(B80,Calculation!C$2:C$548,1,FALSE)))),"not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IF((ISERROR((VLOOKUP(B81,Calculation!C$2:C$548,1,FALSE)))),"not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IF((ISERROR((VLOOKUP(B82,Calculation!C$2:C$548,1,FALSE)))),"not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IF((ISERROR((VLOOKUP(B83,Calculation!C$2:C$548,1,FALSE)))),"not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IF((ISERROR((VLOOKUP(B84,Calculation!C$2:C$548,1,FALSE)))),"not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IF((ISERROR((VLOOKUP(B85,Calculation!C$2:C$548,1,FALSE)))),"not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IF((ISERROR((VLOOKUP(B86,Calculation!C$2:C$548,1,FALSE)))),"not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IF((ISERROR((VLOOKUP(B87,Calculation!C$2:C$548,1,FALSE)))),"not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IF((ISERROR((VLOOKUP(B88,Calculation!C$2:C$548,1,FALSE)))),"not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IF((ISERROR((VLOOKUP(B89,Calculation!C$2:C$548,1,FALSE)))),"not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IF((ISERROR((VLOOKUP(B90,Calculation!C$2:C$548,1,FALSE)))),"not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IF((ISERROR((VLOOKUP(B91,Calculation!C$2:C$548,1,FALSE)))),"not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IF((ISERROR((VLOOKUP(B92,Calculation!C$2:C$548,1,FALSE)))),"not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IF((ISERROR((VLOOKUP(B93,Calculation!C$2:C$548,1,FALSE)))),"not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IF((ISERROR((VLOOKUP(B94,Calculation!C$2:C$548,1,FALSE)))),"not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IF((ISERROR((VLOOKUP(B95,Calculation!C$2:C$548,1,FALSE)))),"not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IF((ISERROR((VLOOKUP(B96,Calculation!C$2:C$548,1,FALSE)))),"not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IF((ISERROR((VLOOKUP(B97,Calculation!C$2:C$548,1,FALSE)))),"not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IF((ISERROR((VLOOKUP(B98,Calculation!C$2:C$548,1,FALSE)))),"not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IF((ISERROR((VLOOKUP(B99,Calculation!C$2:C$548,1,FALSE)))),"not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IF((ISERROR((VLOOKUP(B100,Calculation!C$2:C$548,1,FALSE)))),"not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ref="F101:F132" si="7">(VLOOKUP(C101,C$4:E$5,3,FALSE))/(E101/10000)</f>
        <v>#N/A</v>
      </c>
      <c r="G101" t="str">
        <f>IF((ISERROR((VLOOKUP(B101,Calculation!C$2:C$548,1,FALSE)))),"not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si="7"/>
        <v>#N/A</v>
      </c>
      <c r="G102" t="str">
        <f>IF((ISERROR((VLOOKUP(B102,Calculation!C$2:C$548,1,FALSE)))),"not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IF((ISERROR((VLOOKUP(B103,Calculation!C$2:C$548,1,FALSE)))),"not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IF((ISERROR((VLOOKUP(B104,Calculation!C$2:C$548,1,FALSE)))),"not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IF((ISERROR((VLOOKUP(B105,Calculation!C$2:C$548,1,FALSE)))),"not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IF((ISERROR((VLOOKUP(B106,Calculation!C$2:C$548,1,FALSE)))),"not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IF((ISERROR((VLOOKUP(B107,Calculation!C$2:C$548,1,FALSE)))),"not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IF((ISERROR((VLOOKUP(B108,Calculation!C$2:C$548,1,FALSE)))),"not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IF((ISERROR((VLOOKUP(B109,Calculation!C$2:C$548,1,FALSE)))),"not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IF((ISERROR((VLOOKUP(B110,Calculation!C$2:C$548,1,FALSE)))),"not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IF((ISERROR((VLOOKUP(B111,Calculation!C$2:C$548,1,FALSE)))),"not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IF((ISERROR((VLOOKUP(B112,Calculation!C$2:C$548,1,FALSE)))),"not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IF((ISERROR((VLOOKUP(B113,Calculation!C$2:C$548,1,FALSE)))),"not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IF((ISERROR((VLOOKUP(B114,Calculation!C$2:C$548,1,FALSE)))),"not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IF((ISERROR((VLOOKUP(B115,Calculation!C$2:C$548,1,FALSE)))),"not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IF((ISERROR((VLOOKUP(B116,Calculation!C$2:C$548,1,FALSE)))),"not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IF((ISERROR((VLOOKUP(B117,Calculation!C$2:C$548,1,FALSE)))),"not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IF((ISERROR((VLOOKUP(B118,Calculation!C$2:C$548,1,FALSE)))),"not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IF((ISERROR((VLOOKUP(B119,Calculation!C$2:C$548,1,FALSE)))),"not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IF((ISERROR((VLOOKUP(B120,Calculation!C$2:C$548,1,FALSE)))),"not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IF((ISERROR((VLOOKUP(B121,Calculation!C$2:C$548,1,FALSE)))),"not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IF((ISERROR((VLOOKUP(B122,Calculation!C$2:C$548,1,FALSE)))),"not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IF((ISERROR((VLOOKUP(B123,Calculation!C$2:C$548,1,FALSE)))),"not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IF((ISERROR((VLOOKUP(B124,Calculation!C$2:C$548,1,FALSE)))),"not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IF((ISERROR((VLOOKUP(B125,Calculation!C$2:C$548,1,FALSE)))),"not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IF((ISERROR((VLOOKUP(B126,Calculation!C$2:C$548,1,FALSE)))),"not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IF((ISERROR((VLOOKUP(B127,Calculation!C$2:C$548,1,FALSE)))),"not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IF((ISERROR((VLOOKUP(B128,Calculation!C$2:C$548,1,FALSE)))),"not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IF((ISERROR((VLOOKUP(B129,Calculation!C$2:C$548,1,FALSE)))),"not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IF((ISERROR((VLOOKUP(B130,Calculation!C$2:C$548,1,FALSE)))),"not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IF((ISERROR((VLOOKUP(B131,Calculation!C$2:C$548,1,FALSE)))),"not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IF((ISERROR((VLOOKUP(B132,Calculation!C$2:C$548,1,FALSE)))),"not entered","")</f>
        <v/>
      </c>
    </row>
    <row r="133" spans="2:7">
      <c r="B133" s="72" t="s">
        <v>11</v>
      </c>
      <c r="C133" s="74" t="str">
        <f t="shared" ref="C133:C196" si="8">VLOOKUP(B133,name,3,FALSE)</f>
        <v xml:space="preserve"> </v>
      </c>
      <c r="D133" s="74" t="str">
        <f t="shared" ref="D133:D196" si="9">VLOOKUP(B133,name,2,FALSE)</f>
        <v xml:space="preserve"> </v>
      </c>
      <c r="E133" s="130">
        <v>1.1574074074074073E-5</v>
      </c>
      <c r="F133" s="75" t="e">
        <f t="shared" ref="F133:F164" si="10">(VLOOKUP(C133,C$4:E$5,3,FALSE))/(E133/10000)</f>
        <v>#N/A</v>
      </c>
      <c r="G133" t="str">
        <f>IF((ISERROR((VLOOKUP(B133,Calculation!C$2:C$548,1,FALSE)))),"not entered","")</f>
        <v/>
      </c>
    </row>
    <row r="134" spans="2:7">
      <c r="B134" s="72" t="s">
        <v>11</v>
      </c>
      <c r="C134" s="74" t="str">
        <f t="shared" si="8"/>
        <v xml:space="preserve"> </v>
      </c>
      <c r="D134" s="74" t="str">
        <f t="shared" si="9"/>
        <v xml:space="preserve"> </v>
      </c>
      <c r="E134" s="130">
        <v>1.1574074074074073E-5</v>
      </c>
      <c r="F134" s="75" t="e">
        <f t="shared" si="10"/>
        <v>#N/A</v>
      </c>
      <c r="G134" t="str">
        <f>IF((ISERROR((VLOOKUP(B134,Calculation!C$2:C$548,1,FALSE)))),"not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IF((ISERROR((VLOOKUP(B135,Calculation!C$2:C$548,1,FALSE)))),"not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IF((ISERROR((VLOOKUP(B136,Calculation!C$2:C$548,1,FALSE)))),"not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IF((ISERROR((VLOOKUP(B137,Calculation!C$2:C$548,1,FALSE)))),"not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IF((ISERROR((VLOOKUP(B138,Calculation!C$2:C$548,1,FALSE)))),"not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IF((ISERROR((VLOOKUP(B139,Calculation!C$2:C$548,1,FALSE)))),"not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IF((ISERROR((VLOOKUP(B140,Calculation!C$2:C$548,1,FALSE)))),"not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IF((ISERROR((VLOOKUP(B141,Calculation!C$2:C$548,1,FALSE)))),"not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IF((ISERROR((VLOOKUP(B142,Calculation!C$2:C$548,1,FALSE)))),"not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IF((ISERROR((VLOOKUP(B143,Calculation!C$2:C$548,1,FALSE)))),"not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IF((ISERROR((VLOOKUP(B144,Calculation!C$2:C$548,1,FALSE)))),"not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IF((ISERROR((VLOOKUP(B145,Calculation!C$2:C$548,1,FALSE)))),"not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IF((ISERROR((VLOOKUP(B146,Calculation!C$2:C$548,1,FALSE)))),"not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IF((ISERROR((VLOOKUP(B147,Calculation!C$2:C$548,1,FALSE)))),"not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IF((ISERROR((VLOOKUP(B148,Calculation!C$2:C$548,1,FALSE)))),"not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IF((ISERROR((VLOOKUP(B149,Calculation!C$2:C$548,1,FALSE)))),"not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IF((ISERROR((VLOOKUP(B150,Calculation!C$2:C$548,1,FALSE)))),"not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IF((ISERROR((VLOOKUP(B151,Calculation!C$2:C$548,1,FALSE)))),"not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IF((ISERROR((VLOOKUP(B152,Calculation!C$2:C$548,1,FALSE)))),"not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IF((ISERROR((VLOOKUP(B153,Calculation!C$2:C$548,1,FALSE)))),"not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IF((ISERROR((VLOOKUP(B154,Calculation!C$2:C$548,1,FALSE)))),"not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IF((ISERROR((VLOOKUP(B155,Calculation!C$2:C$548,1,FALSE)))),"not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IF((ISERROR((VLOOKUP(B156,Calculation!C$2:C$548,1,FALSE)))),"not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IF((ISERROR((VLOOKUP(B157,Calculation!C$2:C$548,1,FALSE)))),"not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IF((ISERROR((VLOOKUP(B158,Calculation!C$2:C$548,1,FALSE)))),"not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IF((ISERROR((VLOOKUP(B159,Calculation!C$2:C$548,1,FALSE)))),"not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IF((ISERROR((VLOOKUP(B160,Calculation!C$2:C$548,1,FALSE)))),"not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IF((ISERROR((VLOOKUP(B161,Calculation!C$2:C$548,1,FALSE)))),"not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IF((ISERROR((VLOOKUP(B162,Calculation!C$2:C$548,1,FALSE)))),"not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IF((ISERROR((VLOOKUP(B163,Calculation!C$2:C$548,1,FALSE)))),"not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IF((ISERROR((VLOOKUP(B164,Calculation!C$2:C$548,1,FALSE)))),"not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ref="F165:F196" si="11">(VLOOKUP(C165,C$4:E$5,3,FALSE))/(E165/10000)</f>
        <v>#N/A</v>
      </c>
      <c r="G165" t="str">
        <f>IF((ISERROR((VLOOKUP(B165,Calculation!C$2:C$548,1,FALSE)))),"not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IF((ISERROR((VLOOKUP(B166,Calculation!C$2:C$548,1,FALSE)))),"not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IF((ISERROR((VLOOKUP(B167,Calculation!C$2:C$548,1,FALSE)))),"not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IF((ISERROR((VLOOKUP(B168,Calculation!C$2:C$548,1,FALSE)))),"not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IF((ISERROR((VLOOKUP(B169,Calculation!C$2:C$548,1,FALSE)))),"not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IF((ISERROR((VLOOKUP(B170,Calculation!C$2:C$548,1,FALSE)))),"not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IF((ISERROR((VLOOKUP(B171,Calculation!C$2:C$548,1,FALSE)))),"not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IF((ISERROR((VLOOKUP(B172,Calculation!C$2:C$548,1,FALSE)))),"not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IF((ISERROR((VLOOKUP(B173,Calculation!C$2:C$548,1,FALSE)))),"not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IF((ISERROR((VLOOKUP(B174,Calculation!C$2:C$548,1,FALSE)))),"not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IF((ISERROR((VLOOKUP(B175,Calculation!C$2:C$548,1,FALSE)))),"not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IF((ISERROR((VLOOKUP(B176,Calculation!C$2:C$548,1,FALSE)))),"not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IF((ISERROR((VLOOKUP(B177,Calculation!C$2:C$548,1,FALSE)))),"not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IF((ISERROR((VLOOKUP(B178,Calculation!C$2:C$548,1,FALSE)))),"not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IF((ISERROR((VLOOKUP(B179,Calculation!C$2:C$548,1,FALSE)))),"not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IF((ISERROR((VLOOKUP(B180,Calculation!C$2:C$548,1,FALSE)))),"not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IF((ISERROR((VLOOKUP(B181,Calculation!C$2:C$548,1,FALSE)))),"not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IF((ISERROR((VLOOKUP(B182,Calculation!C$2:C$548,1,FALSE)))),"not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IF((ISERROR((VLOOKUP(B183,Calculation!C$2:C$548,1,FALSE)))),"not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IF((ISERROR((VLOOKUP(B184,Calculation!C$2:C$548,1,FALSE)))),"not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IF((ISERROR((VLOOKUP(B185,Calculation!C$2:C$548,1,FALSE)))),"not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IF((ISERROR((VLOOKUP(B186,Calculation!C$2:C$548,1,FALSE)))),"not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IF((ISERROR((VLOOKUP(B187,Calculation!C$2:C$548,1,FALSE)))),"not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IF((ISERROR((VLOOKUP(B188,Calculation!C$2:C$548,1,FALSE)))),"not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IF((ISERROR((VLOOKUP(B189,Calculation!C$2:C$548,1,FALSE)))),"not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IF((ISERROR((VLOOKUP(B190,Calculation!C$2:C$548,1,FALSE)))),"not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IF((ISERROR((VLOOKUP(B191,Calculation!C$2:C$548,1,FALSE)))),"not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IF((ISERROR((VLOOKUP(B192,Calculation!C$2:C$548,1,FALSE)))),"not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IF((ISERROR((VLOOKUP(B193,Calculation!C$2:C$548,1,FALSE)))),"not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IF((ISERROR((VLOOKUP(B194,Calculation!C$2:C$548,1,FALSE)))),"not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IF((ISERROR((VLOOKUP(B195,Calculation!C$2:C$548,1,FALSE)))),"not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IF((ISERROR((VLOOKUP(B196,Calculation!C$2:C$548,1,FALSE)))),"not entered","")</f>
        <v/>
      </c>
    </row>
    <row r="197" spans="2:7">
      <c r="B197" s="72" t="s">
        <v>11</v>
      </c>
      <c r="C197" s="74" t="str">
        <f t="shared" ref="C197:C203" si="12">VLOOKUP(B197,name,3,FALSE)</f>
        <v xml:space="preserve"> </v>
      </c>
      <c r="D197" s="74" t="str">
        <f t="shared" ref="D197:D203" si="13">VLOOKUP(B197,name,2,FALSE)</f>
        <v xml:space="preserve"> </v>
      </c>
      <c r="E197" s="130">
        <v>1.1574074074074073E-5</v>
      </c>
      <c r="F197" s="75" t="e">
        <f t="shared" ref="F197:F203" si="14">(VLOOKUP(C197,C$4:E$5,3,FALSE))/(E197/10000)</f>
        <v>#N/A</v>
      </c>
      <c r="G197" t="str">
        <f>IF((ISERROR((VLOOKUP(B197,Calculation!C$2:C$548,1,FALSE)))),"not entered","")</f>
        <v/>
      </c>
    </row>
    <row r="198" spans="2:7">
      <c r="B198" s="72" t="s">
        <v>11</v>
      </c>
      <c r="C198" s="74" t="str">
        <f t="shared" si="12"/>
        <v xml:space="preserve"> </v>
      </c>
      <c r="D198" s="74" t="str">
        <f t="shared" si="13"/>
        <v xml:space="preserve"> </v>
      </c>
      <c r="E198" s="130">
        <v>1.1574074074074073E-5</v>
      </c>
      <c r="F198" s="75" t="e">
        <f t="shared" si="14"/>
        <v>#N/A</v>
      </c>
      <c r="G198" t="str">
        <f>IF((ISERROR((VLOOKUP(B198,Calculation!C$2:C$548,1,FALSE)))),"not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IF((ISERROR((VLOOKUP(B199,Calculation!C$2:C$548,1,FALSE)))),"not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IF((ISERROR((VLOOKUP(B200,Calculation!C$2:C$548,1,FALSE)))),"not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IF((ISERROR((VLOOKUP(B201,Calculation!C$2:C$548,1,FALSE)))),"not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IF((ISERROR((VLOOKUP(B202,Calculation!C$2:C$548,1,FALSE)))),"not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IF((ISERROR((VLOOKUP(B203,Calculation!C$2:C$548,1,FALSE)))),"not entered","")</f>
        <v/>
      </c>
    </row>
    <row r="204" spans="2:7" ht="13.5" thickBot="1">
      <c r="B204" s="76"/>
      <c r="C204" s="77"/>
      <c r="D204" s="77"/>
      <c r="E204" s="78"/>
      <c r="F204" s="79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22" priority="1" stopIfTrue="1" operator="equal">
      <formula>"x"</formula>
    </cfRule>
  </conditionalFormatting>
  <conditionalFormatting sqref="G4:G204">
    <cfRule type="cellIs" dxfId="21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24980" divId="teer league Standard_24980" sourceType="range" sourceRef="A1:F71" destinationFile="C:\A TEER\Web\TEER League 08\bedford.htm"/>
  </webPublishItems>
</worksheet>
</file>

<file path=xl/worksheets/sheet12.xml><?xml version="1.0" encoding="utf-8"?>
<worksheet xmlns="http://schemas.openxmlformats.org/spreadsheetml/2006/main" xmlns:r="http://schemas.openxmlformats.org/officeDocument/2006/relationships">
  <dimension ref="B1:G207"/>
  <sheetViews>
    <sheetView workbookViewId="0">
      <selection activeCell="F44" sqref="A1:F44"/>
    </sheetView>
  </sheetViews>
  <sheetFormatPr defaultRowHeight="12.75"/>
  <cols>
    <col min="1" max="1" width="2.140625" customWidth="1"/>
    <col min="2" max="2" width="16.5703125" bestFit="1" customWidth="1"/>
    <col min="3" max="3" width="12.85546875" bestFit="1" customWidth="1"/>
    <col min="4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Races!A11</f>
        <v>Clacton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110</v>
      </c>
      <c r="D4" s="70"/>
      <c r="E4" s="129">
        <v>9.2141203703703711E-2</v>
      </c>
      <c r="F4" s="71">
        <f>E4/(E4/100)</f>
        <v>100</v>
      </c>
      <c r="G4" t="str">
        <f>IF((ISERROR((VLOOKUP(B4,Calculation!C$2:C$548,1,FALSE)))),"not entered","")</f>
        <v/>
      </c>
    </row>
    <row r="5" spans="2:7">
      <c r="B5" s="72" t="s">
        <v>74</v>
      </c>
      <c r="C5" s="73" t="s">
        <v>111</v>
      </c>
      <c r="D5" s="73"/>
      <c r="E5" s="130">
        <v>8.0300925925925928E-2</v>
      </c>
      <c r="F5" s="75">
        <f>E5/(E5/100)</f>
        <v>100</v>
      </c>
      <c r="G5" t="str">
        <f>IF((ISERROR((VLOOKUP(B5,Calculation!C$2:C$548,1,FALSE)))),"not entered","")</f>
        <v/>
      </c>
    </row>
    <row r="6" spans="2:7">
      <c r="B6" s="72" t="s">
        <v>166</v>
      </c>
      <c r="C6" s="74" t="str">
        <f t="shared" ref="C6:C68" si="0">VLOOKUP(B6,name,3,FALSE)</f>
        <v>Male</v>
      </c>
      <c r="D6" s="74" t="str">
        <f t="shared" ref="D6:D68" si="1">VLOOKUP(B6,name,2,FALSE)</f>
        <v>TAC</v>
      </c>
      <c r="E6" s="130">
        <v>8.0300925925925928E-2</v>
      </c>
      <c r="F6" s="75">
        <f t="shared" ref="F6:F36" si="2">(VLOOKUP(C6,C$4:E$5,3,FALSE))/(E6/10000)</f>
        <v>10000</v>
      </c>
      <c r="G6" t="str">
        <f>IF((ISERROR((VLOOKUP(B6,Calculation!C$2:C$548,1,FALSE)))),"not entered","")</f>
        <v/>
      </c>
    </row>
    <row r="7" spans="2:7">
      <c r="B7" s="72" t="s">
        <v>375</v>
      </c>
      <c r="C7" s="74" t="str">
        <f t="shared" si="0"/>
        <v>Male</v>
      </c>
      <c r="D7" s="74" t="str">
        <f t="shared" si="1"/>
        <v>TSE</v>
      </c>
      <c r="E7" s="130">
        <v>8.7465277777777781E-2</v>
      </c>
      <c r="F7" s="75">
        <f t="shared" si="2"/>
        <v>9180.8918883154693</v>
      </c>
      <c r="G7" t="str">
        <f>IF((ISERROR((VLOOKUP(B7,Calculation!C$2:C$548,1,FALSE)))),"not entered","")</f>
        <v/>
      </c>
    </row>
    <row r="8" spans="2:7">
      <c r="B8" s="72" t="s">
        <v>171</v>
      </c>
      <c r="C8" s="74" t="str">
        <f t="shared" si="0"/>
        <v>Male</v>
      </c>
      <c r="D8" s="74" t="str">
        <f t="shared" si="1"/>
        <v>TEX</v>
      </c>
      <c r="E8" s="130">
        <v>8.773148148148148E-2</v>
      </c>
      <c r="F8" s="75">
        <f t="shared" si="2"/>
        <v>9153.0343007915562</v>
      </c>
      <c r="G8" t="str">
        <f>IF((ISERROR((VLOOKUP(B8,Calculation!C$2:C$548,1,FALSE)))),"not entered","")</f>
        <v/>
      </c>
    </row>
    <row r="9" spans="2:7">
      <c r="B9" s="72" t="s">
        <v>433</v>
      </c>
      <c r="C9" s="74" t="str">
        <f t="shared" si="0"/>
        <v>Male</v>
      </c>
      <c r="D9" s="74" t="str">
        <f t="shared" si="1"/>
        <v>EET</v>
      </c>
      <c r="E9" s="130">
        <v>8.925925925925926E-2</v>
      </c>
      <c r="F9" s="75">
        <f t="shared" si="2"/>
        <v>8996.369294605809</v>
      </c>
      <c r="G9" t="str">
        <f>IF((ISERROR((VLOOKUP(B9,Calculation!C$2:C$548,1,FALSE)))),"not entered","")</f>
        <v/>
      </c>
    </row>
    <row r="10" spans="2:7">
      <c r="B10" s="72" t="s">
        <v>298</v>
      </c>
      <c r="C10" s="74" t="str">
        <f t="shared" si="0"/>
        <v>Male</v>
      </c>
      <c r="D10" s="74" t="str">
        <f t="shared" si="1"/>
        <v>53M</v>
      </c>
      <c r="E10" s="130">
        <v>9.0173611111111107E-2</v>
      </c>
      <c r="F10" s="75">
        <f t="shared" si="2"/>
        <v>8905.1469644461577</v>
      </c>
      <c r="G10" t="str">
        <f>IF((ISERROR((VLOOKUP(B10,Calculation!C$2:C$548,1,FALSE)))),"not entered","")</f>
        <v/>
      </c>
    </row>
    <row r="11" spans="2:7">
      <c r="B11" s="72" t="s">
        <v>299</v>
      </c>
      <c r="C11" s="74" t="str">
        <f t="shared" si="0"/>
        <v>Male</v>
      </c>
      <c r="D11" s="74" t="str">
        <f t="shared" si="1"/>
        <v>B2T</v>
      </c>
      <c r="E11" s="130">
        <v>9.0358796296296298E-2</v>
      </c>
      <c r="F11" s="75">
        <f t="shared" si="2"/>
        <v>8886.8963750480343</v>
      </c>
      <c r="G11" t="str">
        <f>IF((ISERROR((VLOOKUP(B11,Calculation!C$2:C$548,1,FALSE)))),"not entered","")</f>
        <v/>
      </c>
    </row>
    <row r="12" spans="2:7">
      <c r="B12" s="72" t="s">
        <v>379</v>
      </c>
      <c r="C12" s="74" t="str">
        <f t="shared" si="0"/>
        <v>Female</v>
      </c>
      <c r="D12" s="74">
        <f t="shared" si="1"/>
        <v>0</v>
      </c>
      <c r="E12" s="130">
        <v>9.2141203703703711E-2</v>
      </c>
      <c r="F12" s="75">
        <f t="shared" si="2"/>
        <v>10000</v>
      </c>
      <c r="G12" t="str">
        <f>IF((ISERROR((VLOOKUP(B12,Calculation!C$2:C$548,1,FALSE)))),"not entered","")</f>
        <v/>
      </c>
    </row>
    <row r="13" spans="2:7">
      <c r="B13" s="72" t="s">
        <v>434</v>
      </c>
      <c r="C13" s="74" t="str">
        <f t="shared" si="0"/>
        <v>Male</v>
      </c>
      <c r="D13" s="74" t="str">
        <f t="shared" si="1"/>
        <v>FVS</v>
      </c>
      <c r="E13" s="130">
        <v>9.5925925925925928E-2</v>
      </c>
      <c r="F13" s="75">
        <f t="shared" si="2"/>
        <v>8371.1389961389959</v>
      </c>
      <c r="G13" t="str">
        <f>IF((ISERROR((VLOOKUP(B13,Calculation!C$2:C$548,1,FALSE)))),"not entered","")</f>
        <v/>
      </c>
    </row>
    <row r="14" spans="2:7">
      <c r="B14" s="72" t="s">
        <v>144</v>
      </c>
      <c r="C14" s="74" t="str">
        <f t="shared" si="0"/>
        <v>Male</v>
      </c>
      <c r="D14" s="74" t="str">
        <f t="shared" si="1"/>
        <v>ITC</v>
      </c>
      <c r="E14" s="130">
        <v>9.6342592592592591E-2</v>
      </c>
      <c r="F14" s="75">
        <f t="shared" si="2"/>
        <v>8334.9351273426237</v>
      </c>
      <c r="G14" t="str">
        <f>IF((ISERROR((VLOOKUP(B14,Calculation!C$2:C$548,1,FALSE)))),"not entered","")</f>
        <v/>
      </c>
    </row>
    <row r="15" spans="2:7">
      <c r="B15" s="72" t="s">
        <v>145</v>
      </c>
      <c r="C15" s="74" t="str">
        <f t="shared" si="0"/>
        <v>Male</v>
      </c>
      <c r="D15" s="74" t="str">
        <f t="shared" si="1"/>
        <v>HWR</v>
      </c>
      <c r="E15" s="130">
        <v>9.7141203703703702E-2</v>
      </c>
      <c r="F15" s="75">
        <f t="shared" si="2"/>
        <v>8266.412486595973</v>
      </c>
      <c r="G15" t="str">
        <f>IF((ISERROR((VLOOKUP(B15,Calculation!C$2:C$548,1,FALSE)))),"not entered","")</f>
        <v/>
      </c>
    </row>
    <row r="16" spans="2:7">
      <c r="B16" s="72" t="s">
        <v>435</v>
      </c>
      <c r="C16" s="74" t="str">
        <f t="shared" si="0"/>
        <v>Male</v>
      </c>
      <c r="D16" s="74" t="str">
        <f t="shared" si="1"/>
        <v>BWT</v>
      </c>
      <c r="E16" s="130">
        <v>9.7638888888888886E-2</v>
      </c>
      <c r="F16" s="75">
        <f t="shared" si="2"/>
        <v>8224.2769084874344</v>
      </c>
      <c r="G16" t="str">
        <f>IF((ISERROR((VLOOKUP(B16,Calculation!C$2:C$548,1,FALSE)))),"not entered","")</f>
        <v/>
      </c>
    </row>
    <row r="17" spans="2:7">
      <c r="B17" s="72" t="s">
        <v>305</v>
      </c>
      <c r="C17" s="74" t="str">
        <f t="shared" si="0"/>
        <v>Male</v>
      </c>
      <c r="D17" s="74" t="str">
        <f t="shared" si="1"/>
        <v>DMT</v>
      </c>
      <c r="E17" s="130">
        <v>9.8368055555555556E-2</v>
      </c>
      <c r="F17" s="75">
        <f t="shared" si="2"/>
        <v>8163.313330980116</v>
      </c>
      <c r="G17" t="str">
        <f>IF((ISERROR((VLOOKUP(B17,Calculation!C$2:C$548,1,FALSE)))),"not entered","")</f>
        <v/>
      </c>
    </row>
    <row r="18" spans="2:7">
      <c r="B18" s="72" t="s">
        <v>181</v>
      </c>
      <c r="C18" s="74" t="str">
        <f t="shared" si="0"/>
        <v>Male</v>
      </c>
      <c r="D18" s="74" t="str">
        <f t="shared" si="1"/>
        <v>TAC</v>
      </c>
      <c r="E18" s="130">
        <v>9.8634259259259269E-2</v>
      </c>
      <c r="F18" s="75">
        <f t="shared" si="2"/>
        <v>8141.281389345223</v>
      </c>
      <c r="G18" t="str">
        <f>IF((ISERROR((VLOOKUP(B18,Calculation!C$2:C$548,1,FALSE)))),"not entered","")</f>
        <v/>
      </c>
    </row>
    <row r="19" spans="2:7">
      <c r="B19" s="72" t="s">
        <v>182</v>
      </c>
      <c r="C19" s="74" t="str">
        <f t="shared" si="0"/>
        <v>Male</v>
      </c>
      <c r="D19" s="74" t="str">
        <f t="shared" si="1"/>
        <v>B2T</v>
      </c>
      <c r="E19" s="130">
        <v>9.9641203703703704E-2</v>
      </c>
      <c r="F19" s="75">
        <f t="shared" si="2"/>
        <v>8059.0080148681618</v>
      </c>
      <c r="G19" t="str">
        <f>IF((ISERROR((VLOOKUP(B19,Calculation!C$2:C$548,1,FALSE)))),"not entered","")</f>
        <v/>
      </c>
    </row>
    <row r="20" spans="2:7">
      <c r="B20" s="72" t="s">
        <v>394</v>
      </c>
      <c r="C20" s="74" t="str">
        <f t="shared" si="0"/>
        <v>Male</v>
      </c>
      <c r="D20" s="74" t="str">
        <f t="shared" si="1"/>
        <v>TSE</v>
      </c>
      <c r="E20" s="130">
        <v>0.10005787037037038</v>
      </c>
      <c r="F20" s="75">
        <f t="shared" si="2"/>
        <v>8025.4482359745507</v>
      </c>
      <c r="G20" t="str">
        <f>IF((ISERROR((VLOOKUP(B20,Calculation!C$2:C$548,1,FALSE)))),"not entered","")</f>
        <v/>
      </c>
    </row>
    <row r="21" spans="2:7">
      <c r="B21" s="72" t="s">
        <v>436</v>
      </c>
      <c r="C21" s="74" t="str">
        <f t="shared" si="0"/>
        <v>Male</v>
      </c>
      <c r="D21" s="74" t="str">
        <f t="shared" si="1"/>
        <v>TAC</v>
      </c>
      <c r="E21" s="130">
        <v>0.10034722222222221</v>
      </c>
      <c r="F21" s="75">
        <f t="shared" si="2"/>
        <v>8002.3068050749716</v>
      </c>
      <c r="G21" t="str">
        <f>IF((ISERROR((VLOOKUP(B21,Calculation!C$2:C$548,1,FALSE)))),"not entered","")</f>
        <v/>
      </c>
    </row>
    <row r="22" spans="2:7">
      <c r="B22" s="72" t="s">
        <v>138</v>
      </c>
      <c r="C22" s="74" t="str">
        <f t="shared" si="0"/>
        <v>Male</v>
      </c>
      <c r="D22" s="74" t="str">
        <f t="shared" si="1"/>
        <v>TSE</v>
      </c>
      <c r="E22" s="130">
        <v>0.10068287037037038</v>
      </c>
      <c r="F22" s="75">
        <f t="shared" si="2"/>
        <v>7975.6293826876645</v>
      </c>
      <c r="G22" t="str">
        <f>IF((ISERROR((VLOOKUP(B22,Calculation!C$2:C$548,1,FALSE)))),"not entered","")</f>
        <v/>
      </c>
    </row>
    <row r="23" spans="2:7">
      <c r="B23" s="72" t="s">
        <v>437</v>
      </c>
      <c r="C23" s="74" t="str">
        <f t="shared" si="0"/>
        <v>Male</v>
      </c>
      <c r="D23" s="74" t="str">
        <f t="shared" si="1"/>
        <v>B2T</v>
      </c>
      <c r="E23" s="130">
        <v>0.10071759259259259</v>
      </c>
      <c r="F23" s="75">
        <f t="shared" si="2"/>
        <v>7972.8797977476434</v>
      </c>
      <c r="G23" t="str">
        <f>IF((ISERROR((VLOOKUP(B23,Calculation!C$2:C$548,1,FALSE)))),"not entered","")</f>
        <v/>
      </c>
    </row>
    <row r="24" spans="2:7">
      <c r="B24" s="72" t="s">
        <v>438</v>
      </c>
      <c r="C24" s="74" t="str">
        <f t="shared" si="0"/>
        <v>Male</v>
      </c>
      <c r="D24" s="74" t="str">
        <f t="shared" si="1"/>
        <v>TSE</v>
      </c>
      <c r="E24" s="130">
        <v>0.10122685185185186</v>
      </c>
      <c r="F24" s="75">
        <f t="shared" si="2"/>
        <v>7932.7692659501481</v>
      </c>
      <c r="G24" t="str">
        <f>IF((ISERROR((VLOOKUP(B24,Calculation!C$2:C$548,1,FALSE)))),"not entered","")</f>
        <v/>
      </c>
    </row>
    <row r="25" spans="2:7">
      <c r="B25" s="72" t="s">
        <v>439</v>
      </c>
      <c r="C25" s="74" t="str">
        <f t="shared" si="0"/>
        <v>Male</v>
      </c>
      <c r="D25" s="74" t="str">
        <f t="shared" si="1"/>
        <v>EET</v>
      </c>
      <c r="E25" s="130">
        <v>0.10206018518518518</v>
      </c>
      <c r="F25" s="75">
        <f t="shared" si="2"/>
        <v>7867.9972782943987</v>
      </c>
      <c r="G25" t="str">
        <f>IF((ISERROR((VLOOKUP(B25,Calculation!C$2:C$548,1,FALSE)))),"not entered","")</f>
        <v/>
      </c>
    </row>
    <row r="26" spans="2:7">
      <c r="B26" s="72" t="s">
        <v>440</v>
      </c>
      <c r="C26" s="74" t="str">
        <f t="shared" si="0"/>
        <v>Male</v>
      </c>
      <c r="D26" s="74" t="str">
        <f t="shared" si="1"/>
        <v>ITC</v>
      </c>
      <c r="E26" s="130">
        <v>0.10238425925925926</v>
      </c>
      <c r="F26" s="75">
        <f t="shared" si="2"/>
        <v>7843.0929233551888</v>
      </c>
      <c r="G26" t="str">
        <f>IF((ISERROR((VLOOKUP(B26,Calculation!C$2:C$548,1,FALSE)))),"not entered","")</f>
        <v/>
      </c>
    </row>
    <row r="27" spans="2:7">
      <c r="B27" s="72" t="s">
        <v>441</v>
      </c>
      <c r="C27" s="74" t="str">
        <f t="shared" si="0"/>
        <v>Male</v>
      </c>
      <c r="D27" s="74" t="str">
        <f t="shared" si="1"/>
        <v>EET</v>
      </c>
      <c r="E27" s="130">
        <v>0.10270833333333333</v>
      </c>
      <c r="F27" s="75">
        <f t="shared" si="2"/>
        <v>7818.345729096236</v>
      </c>
      <c r="G27" t="str">
        <f>IF((ISERROR((VLOOKUP(B27,Calculation!C$2:C$548,1,FALSE)))),"not entered","")</f>
        <v/>
      </c>
    </row>
    <row r="28" spans="2:7">
      <c r="B28" s="72" t="s">
        <v>442</v>
      </c>
      <c r="C28" s="74" t="str">
        <f t="shared" si="0"/>
        <v>Male</v>
      </c>
      <c r="D28" s="74" t="str">
        <f t="shared" si="1"/>
        <v>TEX</v>
      </c>
      <c r="E28" s="130">
        <v>0.10289351851851852</v>
      </c>
      <c r="F28" s="75">
        <f t="shared" si="2"/>
        <v>7804.2744656917885</v>
      </c>
      <c r="G28" t="str">
        <f>IF((ISERROR((VLOOKUP(B28,Calculation!C$2:C$548,1,FALSE)))),"not entered","")</f>
        <v/>
      </c>
    </row>
    <row r="29" spans="2:7">
      <c r="B29" s="72" t="s">
        <v>443</v>
      </c>
      <c r="C29" s="74" t="str">
        <f t="shared" si="0"/>
        <v>Male</v>
      </c>
      <c r="D29" s="74" t="str">
        <f t="shared" si="1"/>
        <v>EET</v>
      </c>
      <c r="E29" s="130">
        <v>0.10311342592592593</v>
      </c>
      <c r="F29" s="75">
        <f t="shared" si="2"/>
        <v>7787.6304860253686</v>
      </c>
      <c r="G29" t="str">
        <f>IF((ISERROR((VLOOKUP(B29,Calculation!C$2:C$548,1,FALSE)))),"not entered","")</f>
        <v/>
      </c>
    </row>
    <row r="30" spans="2:7">
      <c r="B30" s="72" t="s">
        <v>402</v>
      </c>
      <c r="C30" s="74" t="str">
        <f t="shared" si="0"/>
        <v>Male</v>
      </c>
      <c r="D30" s="74" t="str">
        <f t="shared" si="1"/>
        <v>EET</v>
      </c>
      <c r="E30" s="130">
        <v>0.10362268518518518</v>
      </c>
      <c r="F30" s="75">
        <f t="shared" si="2"/>
        <v>7749.3577571763662</v>
      </c>
      <c r="G30" t="str">
        <f>IF((ISERROR((VLOOKUP(B30,Calculation!C$2:C$548,1,FALSE)))),"not entered","")</f>
        <v/>
      </c>
    </row>
    <row r="31" spans="2:7">
      <c r="B31" s="72" t="s">
        <v>192</v>
      </c>
      <c r="C31" s="74" t="str">
        <f t="shared" si="0"/>
        <v>Female</v>
      </c>
      <c r="D31" s="74" t="str">
        <f t="shared" si="1"/>
        <v>HWR</v>
      </c>
      <c r="E31" s="130">
        <v>0.10373842592592593</v>
      </c>
      <c r="F31" s="75">
        <f t="shared" si="2"/>
        <v>8882.0707352448953</v>
      </c>
      <c r="G31" t="str">
        <f>IF((ISERROR((VLOOKUP(B31,Calculation!C$2:C$548,1,FALSE)))),"not entered","")</f>
        <v/>
      </c>
    </row>
    <row r="32" spans="2:7">
      <c r="B32" s="72" t="s">
        <v>255</v>
      </c>
      <c r="C32" s="74" t="str">
        <f t="shared" si="0"/>
        <v>Male</v>
      </c>
      <c r="D32" s="74" t="str">
        <f t="shared" si="1"/>
        <v>53M</v>
      </c>
      <c r="E32" s="130">
        <v>0.10458333333333332</v>
      </c>
      <c r="F32" s="75">
        <f t="shared" si="2"/>
        <v>7678.1761841522812</v>
      </c>
      <c r="G32" t="str">
        <f>IF((ISERROR((VLOOKUP(B32,Calculation!C$2:C$548,1,FALSE)))),"not entered","")</f>
        <v/>
      </c>
    </row>
    <row r="33" spans="2:7">
      <c r="B33" s="72" t="s">
        <v>444</v>
      </c>
      <c r="C33" s="74" t="str">
        <f t="shared" si="0"/>
        <v>Male</v>
      </c>
      <c r="D33" s="74" t="str">
        <f t="shared" si="1"/>
        <v>EET</v>
      </c>
      <c r="E33" s="130">
        <v>0.10737268518518518</v>
      </c>
      <c r="F33" s="75">
        <f t="shared" si="2"/>
        <v>7478.7107901261179</v>
      </c>
      <c r="G33" t="str">
        <f>IF((ISERROR((VLOOKUP(B33,Calculation!C$2:C$548,1,FALSE)))),"not entered","")</f>
        <v/>
      </c>
    </row>
    <row r="34" spans="2:7">
      <c r="B34" s="72" t="s">
        <v>445</v>
      </c>
      <c r="C34" s="74" t="str">
        <f t="shared" si="0"/>
        <v>Male</v>
      </c>
      <c r="D34" s="74" t="str">
        <f t="shared" si="1"/>
        <v>53M</v>
      </c>
      <c r="E34" s="130">
        <v>0.10789351851851851</v>
      </c>
      <c r="F34" s="75">
        <f t="shared" si="2"/>
        <v>7442.6088822141182</v>
      </c>
      <c r="G34" t="str">
        <f>IF((ISERROR((VLOOKUP(B34,Calculation!C$2:C$548,1,FALSE)))),"not entered","")</f>
        <v/>
      </c>
    </row>
    <row r="35" spans="2:7">
      <c r="B35" s="72" t="s">
        <v>446</v>
      </c>
      <c r="C35" s="74" t="str">
        <f t="shared" si="0"/>
        <v>Male</v>
      </c>
      <c r="D35" s="74" t="str">
        <f t="shared" si="1"/>
        <v>BWT</v>
      </c>
      <c r="E35" s="130">
        <v>0.11112268518518519</v>
      </c>
      <c r="F35" s="75">
        <f t="shared" si="2"/>
        <v>7226.3305905634834</v>
      </c>
      <c r="G35" t="str">
        <f>IF((ISERROR((VLOOKUP(B35,Calculation!C$2:C$548,1,FALSE)))),"not entered","")</f>
        <v/>
      </c>
    </row>
    <row r="36" spans="2:7">
      <c r="B36" s="72" t="s">
        <v>194</v>
      </c>
      <c r="C36" s="74" t="str">
        <f t="shared" si="0"/>
        <v>Female</v>
      </c>
      <c r="D36" s="74" t="str">
        <f t="shared" si="1"/>
        <v>B2T</v>
      </c>
      <c r="E36" s="130">
        <v>0.11384259259259259</v>
      </c>
      <c r="F36" s="75">
        <f t="shared" si="2"/>
        <v>8093.7372915819442</v>
      </c>
      <c r="G36" t="str">
        <f>IF((ISERROR((VLOOKUP(B36,Calculation!C$2:C$548,1,FALSE)))),"not entered","")</f>
        <v/>
      </c>
    </row>
    <row r="37" spans="2:7">
      <c r="B37" s="72" t="s">
        <v>447</v>
      </c>
      <c r="C37" s="74" t="str">
        <f t="shared" si="0"/>
        <v>Female</v>
      </c>
      <c r="D37" s="74" t="str">
        <f t="shared" si="1"/>
        <v>EET</v>
      </c>
      <c r="E37" s="130">
        <v>0.11385416666666666</v>
      </c>
      <c r="F37" s="75">
        <f t="shared" ref="F37:F68" si="3">(VLOOKUP(C37,C$4:E$5,3,FALSE))/(E37/10000)</f>
        <v>8092.9145064552213</v>
      </c>
      <c r="G37" t="str">
        <f>IF((ISERROR((VLOOKUP(B37,Calculation!C$2:C$548,1,FALSE)))),"not entered","")</f>
        <v/>
      </c>
    </row>
    <row r="38" spans="2:7">
      <c r="B38" s="72" t="s">
        <v>448</v>
      </c>
      <c r="C38" s="74" t="str">
        <f t="shared" si="0"/>
        <v>Male</v>
      </c>
      <c r="D38" s="74" t="str">
        <f t="shared" si="1"/>
        <v>BWT</v>
      </c>
      <c r="E38" s="130">
        <v>0.11407407407407406</v>
      </c>
      <c r="F38" s="75">
        <f t="shared" si="3"/>
        <v>7039.3668831168843</v>
      </c>
      <c r="G38" t="str">
        <f>IF((ISERROR((VLOOKUP(B38,Calculation!C$2:C$548,1,FALSE)))),"not entered","")</f>
        <v/>
      </c>
    </row>
    <row r="39" spans="2:7">
      <c r="B39" s="72" t="s">
        <v>449</v>
      </c>
      <c r="C39" s="74" t="str">
        <f t="shared" si="0"/>
        <v>Female</v>
      </c>
      <c r="D39" s="74" t="str">
        <f t="shared" si="1"/>
        <v>HWR</v>
      </c>
      <c r="E39" s="130">
        <v>0.11423611111111111</v>
      </c>
      <c r="F39" s="75">
        <f t="shared" si="3"/>
        <v>8065.8561296859179</v>
      </c>
      <c r="G39" t="str">
        <f>IF((ISERROR((VLOOKUP(B39,Calculation!C$2:C$548,1,FALSE)))),"not entered","")</f>
        <v/>
      </c>
    </row>
    <row r="40" spans="2:7">
      <c r="B40" s="72" t="s">
        <v>450</v>
      </c>
      <c r="C40" s="74" t="str">
        <f t="shared" si="0"/>
        <v>Female</v>
      </c>
      <c r="D40" s="74" t="str">
        <f t="shared" si="1"/>
        <v>TSE</v>
      </c>
      <c r="E40" s="130">
        <v>0.11601851851851852</v>
      </c>
      <c r="F40" s="75">
        <f t="shared" si="3"/>
        <v>7941.9393455706304</v>
      </c>
      <c r="G40" t="str">
        <f>IF((ISERROR((VLOOKUP(B40,Calculation!C$2:C$548,1,FALSE)))),"not entered","")</f>
        <v/>
      </c>
    </row>
    <row r="41" spans="2:7">
      <c r="B41" s="72" t="s">
        <v>451</v>
      </c>
      <c r="C41" s="74" t="str">
        <f t="shared" si="0"/>
        <v>Male</v>
      </c>
      <c r="D41" s="74" t="str">
        <f t="shared" si="1"/>
        <v>ITC</v>
      </c>
      <c r="E41" s="130">
        <v>0.11853009259259258</v>
      </c>
      <c r="F41" s="75">
        <f t="shared" si="3"/>
        <v>6774.7290303681293</v>
      </c>
      <c r="G41" t="str">
        <f>IF((ISERROR((VLOOKUP(B41,Calculation!C$2:C$548,1,FALSE)))),"not entered","")</f>
        <v/>
      </c>
    </row>
    <row r="42" spans="2:7">
      <c r="B42" s="72" t="s">
        <v>452</v>
      </c>
      <c r="C42" s="74" t="str">
        <f t="shared" si="0"/>
        <v>Male</v>
      </c>
      <c r="D42" s="74" t="str">
        <f t="shared" si="1"/>
        <v>53M</v>
      </c>
      <c r="E42" s="130">
        <v>0.119375</v>
      </c>
      <c r="F42" s="75">
        <f t="shared" si="3"/>
        <v>6726.7791351560991</v>
      </c>
      <c r="G42" t="str">
        <f>IF((ISERROR((VLOOKUP(B42,Calculation!C$2:C$548,1,FALSE)))),"not entered","")</f>
        <v/>
      </c>
    </row>
    <row r="43" spans="2:7">
      <c r="B43" s="72" t="s">
        <v>453</v>
      </c>
      <c r="C43" s="74" t="str">
        <f t="shared" si="0"/>
        <v>Female</v>
      </c>
      <c r="D43" s="74" t="str">
        <f t="shared" si="1"/>
        <v>53M</v>
      </c>
      <c r="E43" s="130">
        <v>0.1203587962962963</v>
      </c>
      <c r="F43" s="75">
        <f t="shared" si="3"/>
        <v>7655.5438022886829</v>
      </c>
      <c r="G43" t="str">
        <f>IF((ISERROR((VLOOKUP(B43,Calculation!C$2:C$548,1,FALSE)))),"not entered","")</f>
        <v/>
      </c>
    </row>
    <row r="44" spans="2:7">
      <c r="B44" s="72" t="s">
        <v>454</v>
      </c>
      <c r="C44" s="74" t="str">
        <f t="shared" si="0"/>
        <v>Male</v>
      </c>
      <c r="D44" s="74" t="str">
        <f t="shared" si="1"/>
        <v>TAC</v>
      </c>
      <c r="E44" s="130">
        <v>0.11368055555555556</v>
      </c>
      <c r="F44" s="75">
        <f t="shared" si="3"/>
        <v>7063.734473630625</v>
      </c>
      <c r="G44" t="str">
        <f>IF((ISERROR((VLOOKUP(B44,Calculation!C$2:C$548,1,FALSE)))),"not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IF((ISERROR((VLOOKUP(B45,Calculation!C$2:C$548,1,FALSE)))),"not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IF((ISERROR((VLOOKUP(B46,Calculation!C$2:C$548,1,FALSE)))),"not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IF((ISERROR((VLOOKUP(B47,Calculation!C$2:C$548,1,FALSE)))),"not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IF((ISERROR((VLOOKUP(B48,Calculation!C$2:C$548,1,FALSE)))),"not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IF((ISERROR((VLOOKUP(B49,Calculation!C$2:C$548,1,FALSE)))),"not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IF((ISERROR((VLOOKUP(B50,Calculation!C$2:C$548,1,FALSE)))),"not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IF((ISERROR((VLOOKUP(B51,Calculation!C$2:C$548,1,FALSE)))),"not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IF((ISERROR((VLOOKUP(B52,Calculation!C$2:C$548,1,FALSE)))),"not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IF((ISERROR((VLOOKUP(B53,Calculation!C$2:C$548,1,FALSE)))),"not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IF((ISERROR((VLOOKUP(B54,Calculation!C$2:C$548,1,FALSE)))),"not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IF((ISERROR((VLOOKUP(B55,Calculation!C$2:C$548,1,FALSE)))),"not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IF((ISERROR((VLOOKUP(B56,Calculation!C$2:C$548,1,FALSE)))),"not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IF((ISERROR((VLOOKUP(B57,Calculation!C$2:C$548,1,FALSE)))),"not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IF((ISERROR((VLOOKUP(B58,Calculation!C$2:C$548,1,FALSE)))),"not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IF((ISERROR((VLOOKUP(B59,Calculation!C$2:C$548,1,FALSE)))),"not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IF((ISERROR((VLOOKUP(B60,Calculation!C$2:C$548,1,FALSE)))),"not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IF((ISERROR((VLOOKUP(B61,Calculation!C$2:C$548,1,FALSE)))),"not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IF((ISERROR((VLOOKUP(B62,Calculation!C$2:C$548,1,FALSE)))),"not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IF((ISERROR((VLOOKUP(B63,Calculation!C$2:C$548,1,FALSE)))),"not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IF((ISERROR((VLOOKUP(B64,Calculation!C$2:C$548,1,FALSE)))),"not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IF((ISERROR((VLOOKUP(B65,Calculation!C$2:C$548,1,FALSE)))),"not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IF((ISERROR((VLOOKUP(B66,Calculation!C$2:C$548,1,FALSE)))),"not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IF((ISERROR((VLOOKUP(B67,Calculation!C$2:C$548,1,FALSE)))),"not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IF((ISERROR((VLOOKUP(B68,Calculation!C$2:C$548,1,FALSE)))),"not entered","")</f>
        <v/>
      </c>
    </row>
    <row r="69" spans="2:7">
      <c r="B69" s="72" t="s">
        <v>11</v>
      </c>
      <c r="C69" s="74" t="str">
        <f t="shared" ref="C69:C132" si="4">VLOOKUP(B69,name,3,FALSE)</f>
        <v xml:space="preserve"> </v>
      </c>
      <c r="D69" s="74" t="str">
        <f t="shared" ref="D69:D132" si="5">VLOOKUP(B69,name,2,FALSE)</f>
        <v xml:space="preserve"> </v>
      </c>
      <c r="E69" s="130">
        <v>1.1574074074074073E-5</v>
      </c>
      <c r="F69" s="75" t="e">
        <f t="shared" ref="F69:F100" si="6">(VLOOKUP(C69,C$4:E$5,3,FALSE))/(E69/10000)</f>
        <v>#N/A</v>
      </c>
      <c r="G69" t="str">
        <f>IF((ISERROR((VLOOKUP(B69,Calculation!C$2:C$548,1,FALSE)))),"not entered","")</f>
        <v/>
      </c>
    </row>
    <row r="70" spans="2:7">
      <c r="B70" s="72" t="s">
        <v>11</v>
      </c>
      <c r="C70" s="74" t="str">
        <f t="shared" si="4"/>
        <v xml:space="preserve"> </v>
      </c>
      <c r="D70" s="74" t="str">
        <f t="shared" si="5"/>
        <v xml:space="preserve"> </v>
      </c>
      <c r="E70" s="130">
        <v>1.1574074074074073E-5</v>
      </c>
      <c r="F70" s="75" t="e">
        <f t="shared" si="6"/>
        <v>#N/A</v>
      </c>
      <c r="G70" t="str">
        <f>IF((ISERROR((VLOOKUP(B70,Calculation!C$2:C$548,1,FALSE)))),"not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IF((ISERROR((VLOOKUP(B71,Calculation!C$2:C$548,1,FALSE)))),"not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IF((ISERROR((VLOOKUP(B72,Calculation!C$2:C$548,1,FALSE)))),"not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IF((ISERROR((VLOOKUP(B73,Calculation!C$2:C$548,1,FALSE)))),"not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IF((ISERROR((VLOOKUP(B74,Calculation!C$2:C$548,1,FALSE)))),"not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IF((ISERROR((VLOOKUP(B75,Calculation!C$2:C$548,1,FALSE)))),"not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IF((ISERROR((VLOOKUP(B76,Calculation!C$2:C$548,1,FALSE)))),"not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IF((ISERROR((VLOOKUP(B77,Calculation!C$2:C$548,1,FALSE)))),"not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IF((ISERROR((VLOOKUP(B78,Calculation!C$2:C$548,1,FALSE)))),"not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IF((ISERROR((VLOOKUP(B79,Calculation!C$2:C$548,1,FALSE)))),"not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IF((ISERROR((VLOOKUP(B80,Calculation!C$2:C$548,1,FALSE)))),"not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IF((ISERROR((VLOOKUP(B81,Calculation!C$2:C$548,1,FALSE)))),"not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IF((ISERROR((VLOOKUP(B82,Calculation!C$2:C$548,1,FALSE)))),"not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IF((ISERROR((VLOOKUP(B83,Calculation!C$2:C$548,1,FALSE)))),"not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IF((ISERROR((VLOOKUP(B84,Calculation!C$2:C$548,1,FALSE)))),"not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IF((ISERROR((VLOOKUP(B85,Calculation!C$2:C$548,1,FALSE)))),"not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IF((ISERROR((VLOOKUP(B86,Calculation!C$2:C$548,1,FALSE)))),"not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IF((ISERROR((VLOOKUP(B87,Calculation!C$2:C$548,1,FALSE)))),"not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IF((ISERROR((VLOOKUP(B88,Calculation!C$2:C$548,1,FALSE)))),"not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IF((ISERROR((VLOOKUP(B89,Calculation!C$2:C$548,1,FALSE)))),"not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IF((ISERROR((VLOOKUP(B90,Calculation!C$2:C$548,1,FALSE)))),"not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IF((ISERROR((VLOOKUP(B91,Calculation!C$2:C$548,1,FALSE)))),"not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IF((ISERROR((VLOOKUP(B92,Calculation!C$2:C$548,1,FALSE)))),"not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IF((ISERROR((VLOOKUP(B93,Calculation!C$2:C$548,1,FALSE)))),"not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IF((ISERROR((VLOOKUP(B94,Calculation!C$2:C$548,1,FALSE)))),"not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IF((ISERROR((VLOOKUP(B95,Calculation!C$2:C$548,1,FALSE)))),"not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IF((ISERROR((VLOOKUP(B96,Calculation!C$2:C$548,1,FALSE)))),"not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IF((ISERROR((VLOOKUP(B97,Calculation!C$2:C$548,1,FALSE)))),"not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IF((ISERROR((VLOOKUP(B98,Calculation!C$2:C$548,1,FALSE)))),"not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IF((ISERROR((VLOOKUP(B99,Calculation!C$2:C$548,1,FALSE)))),"not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IF((ISERROR((VLOOKUP(B100,Calculation!C$2:C$548,1,FALSE)))),"not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ref="F101:F132" si="7">(VLOOKUP(C101,C$4:E$5,3,FALSE))/(E101/10000)</f>
        <v>#N/A</v>
      </c>
      <c r="G101" t="str">
        <f>IF((ISERROR((VLOOKUP(B101,Calculation!C$2:C$548,1,FALSE)))),"not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si="7"/>
        <v>#N/A</v>
      </c>
      <c r="G102" t="str">
        <f>IF((ISERROR((VLOOKUP(B102,Calculation!C$2:C$548,1,FALSE)))),"not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IF((ISERROR((VLOOKUP(B103,Calculation!C$2:C$548,1,FALSE)))),"not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IF((ISERROR((VLOOKUP(B104,Calculation!C$2:C$548,1,FALSE)))),"not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IF((ISERROR((VLOOKUP(B105,Calculation!C$2:C$548,1,FALSE)))),"not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IF((ISERROR((VLOOKUP(B106,Calculation!C$2:C$548,1,FALSE)))),"not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IF((ISERROR((VLOOKUP(B107,Calculation!C$2:C$548,1,FALSE)))),"not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IF((ISERROR((VLOOKUP(B108,Calculation!C$2:C$548,1,FALSE)))),"not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IF((ISERROR((VLOOKUP(B109,Calculation!C$2:C$548,1,FALSE)))),"not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IF((ISERROR((VLOOKUP(B110,Calculation!C$2:C$548,1,FALSE)))),"not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IF((ISERROR((VLOOKUP(B111,Calculation!C$2:C$548,1,FALSE)))),"not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IF((ISERROR((VLOOKUP(B112,Calculation!C$2:C$548,1,FALSE)))),"not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IF((ISERROR((VLOOKUP(B113,Calculation!C$2:C$548,1,FALSE)))),"not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IF((ISERROR((VLOOKUP(B114,Calculation!C$2:C$548,1,FALSE)))),"not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IF((ISERROR((VLOOKUP(B115,Calculation!C$2:C$548,1,FALSE)))),"not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IF((ISERROR((VLOOKUP(B116,Calculation!C$2:C$548,1,FALSE)))),"not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IF((ISERROR((VLOOKUP(B117,Calculation!C$2:C$548,1,FALSE)))),"not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IF((ISERROR((VLOOKUP(B118,Calculation!C$2:C$548,1,FALSE)))),"not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IF((ISERROR((VLOOKUP(B119,Calculation!C$2:C$548,1,FALSE)))),"not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IF((ISERROR((VLOOKUP(B120,Calculation!C$2:C$548,1,FALSE)))),"not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IF((ISERROR((VLOOKUP(B121,Calculation!C$2:C$548,1,FALSE)))),"not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IF((ISERROR((VLOOKUP(B122,Calculation!C$2:C$548,1,FALSE)))),"not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IF((ISERROR((VLOOKUP(B123,Calculation!C$2:C$548,1,FALSE)))),"not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IF((ISERROR((VLOOKUP(B124,Calculation!C$2:C$548,1,FALSE)))),"not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IF((ISERROR((VLOOKUP(B125,Calculation!C$2:C$548,1,FALSE)))),"not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IF((ISERROR((VLOOKUP(B126,Calculation!C$2:C$548,1,FALSE)))),"not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IF((ISERROR((VLOOKUP(B127,Calculation!C$2:C$548,1,FALSE)))),"not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IF((ISERROR((VLOOKUP(B128,Calculation!C$2:C$548,1,FALSE)))),"not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IF((ISERROR((VLOOKUP(B129,Calculation!C$2:C$548,1,FALSE)))),"not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IF((ISERROR((VLOOKUP(B130,Calculation!C$2:C$548,1,FALSE)))),"not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IF((ISERROR((VLOOKUP(B131,Calculation!C$2:C$548,1,FALSE)))),"not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IF((ISERROR((VLOOKUP(B132,Calculation!C$2:C$548,1,FALSE)))),"not entered","")</f>
        <v/>
      </c>
    </row>
    <row r="133" spans="2:7">
      <c r="B133" s="72" t="s">
        <v>11</v>
      </c>
      <c r="C133" s="74" t="str">
        <f t="shared" ref="C133:C196" si="8">VLOOKUP(B133,name,3,FALSE)</f>
        <v xml:space="preserve"> </v>
      </c>
      <c r="D133" s="74" t="str">
        <f t="shared" ref="D133:D196" si="9">VLOOKUP(B133,name,2,FALSE)</f>
        <v xml:space="preserve"> </v>
      </c>
      <c r="E133" s="130">
        <v>1.1574074074074073E-5</v>
      </c>
      <c r="F133" s="75" t="e">
        <f t="shared" ref="F133:F164" si="10">(VLOOKUP(C133,C$4:E$5,3,FALSE))/(E133/10000)</f>
        <v>#N/A</v>
      </c>
      <c r="G133" t="str">
        <f>IF((ISERROR((VLOOKUP(B133,Calculation!C$2:C$548,1,FALSE)))),"not entered","")</f>
        <v/>
      </c>
    </row>
    <row r="134" spans="2:7">
      <c r="B134" s="72" t="s">
        <v>11</v>
      </c>
      <c r="C134" s="74" t="str">
        <f t="shared" si="8"/>
        <v xml:space="preserve"> </v>
      </c>
      <c r="D134" s="74" t="str">
        <f t="shared" si="9"/>
        <v xml:space="preserve"> </v>
      </c>
      <c r="E134" s="130">
        <v>1.1574074074074073E-5</v>
      </c>
      <c r="F134" s="75" t="e">
        <f t="shared" si="10"/>
        <v>#N/A</v>
      </c>
      <c r="G134" t="str">
        <f>IF((ISERROR((VLOOKUP(B134,Calculation!C$2:C$548,1,FALSE)))),"not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IF((ISERROR((VLOOKUP(B135,Calculation!C$2:C$548,1,FALSE)))),"not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IF((ISERROR((VLOOKUP(B136,Calculation!C$2:C$548,1,FALSE)))),"not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IF((ISERROR((VLOOKUP(B137,Calculation!C$2:C$548,1,FALSE)))),"not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IF((ISERROR((VLOOKUP(B138,Calculation!C$2:C$548,1,FALSE)))),"not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IF((ISERROR((VLOOKUP(B139,Calculation!C$2:C$548,1,FALSE)))),"not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IF((ISERROR((VLOOKUP(B140,Calculation!C$2:C$548,1,FALSE)))),"not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IF((ISERROR((VLOOKUP(B141,Calculation!C$2:C$548,1,FALSE)))),"not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IF((ISERROR((VLOOKUP(B142,Calculation!C$2:C$548,1,FALSE)))),"not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IF((ISERROR((VLOOKUP(B143,Calculation!C$2:C$548,1,FALSE)))),"not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IF((ISERROR((VLOOKUP(B144,Calculation!C$2:C$548,1,FALSE)))),"not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IF((ISERROR((VLOOKUP(B145,Calculation!C$2:C$548,1,FALSE)))),"not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IF((ISERROR((VLOOKUP(B146,Calculation!C$2:C$548,1,FALSE)))),"not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IF((ISERROR((VLOOKUP(B147,Calculation!C$2:C$548,1,FALSE)))),"not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IF((ISERROR((VLOOKUP(B148,Calculation!C$2:C$548,1,FALSE)))),"not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IF((ISERROR((VLOOKUP(B149,Calculation!C$2:C$548,1,FALSE)))),"not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IF((ISERROR((VLOOKUP(B150,Calculation!C$2:C$548,1,FALSE)))),"not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IF((ISERROR((VLOOKUP(B151,Calculation!C$2:C$548,1,FALSE)))),"not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IF((ISERROR((VLOOKUP(B152,Calculation!C$2:C$548,1,FALSE)))),"not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IF((ISERROR((VLOOKUP(B153,Calculation!C$2:C$548,1,FALSE)))),"not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IF((ISERROR((VLOOKUP(B154,Calculation!C$2:C$548,1,FALSE)))),"not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IF((ISERROR((VLOOKUP(B155,Calculation!C$2:C$548,1,FALSE)))),"not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IF((ISERROR((VLOOKUP(B156,Calculation!C$2:C$548,1,FALSE)))),"not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IF((ISERROR((VLOOKUP(B157,Calculation!C$2:C$548,1,FALSE)))),"not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IF((ISERROR((VLOOKUP(B158,Calculation!C$2:C$548,1,FALSE)))),"not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IF((ISERROR((VLOOKUP(B159,Calculation!C$2:C$548,1,FALSE)))),"not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IF((ISERROR((VLOOKUP(B160,Calculation!C$2:C$548,1,FALSE)))),"not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IF((ISERROR((VLOOKUP(B161,Calculation!C$2:C$548,1,FALSE)))),"not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IF((ISERROR((VLOOKUP(B162,Calculation!C$2:C$548,1,FALSE)))),"not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IF((ISERROR((VLOOKUP(B163,Calculation!C$2:C$548,1,FALSE)))),"not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IF((ISERROR((VLOOKUP(B164,Calculation!C$2:C$548,1,FALSE)))),"not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ref="F165:F196" si="11">(VLOOKUP(C165,C$4:E$5,3,FALSE))/(E165/10000)</f>
        <v>#N/A</v>
      </c>
      <c r="G165" t="str">
        <f>IF((ISERROR((VLOOKUP(B165,Calculation!C$2:C$548,1,FALSE)))),"not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IF((ISERROR((VLOOKUP(B166,Calculation!C$2:C$548,1,FALSE)))),"not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IF((ISERROR((VLOOKUP(B167,Calculation!C$2:C$548,1,FALSE)))),"not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IF((ISERROR((VLOOKUP(B168,Calculation!C$2:C$548,1,FALSE)))),"not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IF((ISERROR((VLOOKUP(B169,Calculation!C$2:C$548,1,FALSE)))),"not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IF((ISERROR((VLOOKUP(B170,Calculation!C$2:C$548,1,FALSE)))),"not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IF((ISERROR((VLOOKUP(B171,Calculation!C$2:C$548,1,FALSE)))),"not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IF((ISERROR((VLOOKUP(B172,Calculation!C$2:C$548,1,FALSE)))),"not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IF((ISERROR((VLOOKUP(B173,Calculation!C$2:C$548,1,FALSE)))),"not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IF((ISERROR((VLOOKUP(B174,Calculation!C$2:C$548,1,FALSE)))),"not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IF((ISERROR((VLOOKUP(B175,Calculation!C$2:C$548,1,FALSE)))),"not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IF((ISERROR((VLOOKUP(B176,Calculation!C$2:C$548,1,FALSE)))),"not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IF((ISERROR((VLOOKUP(B177,Calculation!C$2:C$548,1,FALSE)))),"not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IF((ISERROR((VLOOKUP(B178,Calculation!C$2:C$548,1,FALSE)))),"not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IF((ISERROR((VLOOKUP(B179,Calculation!C$2:C$548,1,FALSE)))),"not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IF((ISERROR((VLOOKUP(B180,Calculation!C$2:C$548,1,FALSE)))),"not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IF((ISERROR((VLOOKUP(B181,Calculation!C$2:C$548,1,FALSE)))),"not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IF((ISERROR((VLOOKUP(B182,Calculation!C$2:C$548,1,FALSE)))),"not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IF((ISERROR((VLOOKUP(B183,Calculation!C$2:C$548,1,FALSE)))),"not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IF((ISERROR((VLOOKUP(B184,Calculation!C$2:C$548,1,FALSE)))),"not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IF((ISERROR((VLOOKUP(B185,Calculation!C$2:C$548,1,FALSE)))),"not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IF((ISERROR((VLOOKUP(B186,Calculation!C$2:C$548,1,FALSE)))),"not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IF((ISERROR((VLOOKUP(B187,Calculation!C$2:C$548,1,FALSE)))),"not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IF((ISERROR((VLOOKUP(B188,Calculation!C$2:C$548,1,FALSE)))),"not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IF((ISERROR((VLOOKUP(B189,Calculation!C$2:C$548,1,FALSE)))),"not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IF((ISERROR((VLOOKUP(B190,Calculation!C$2:C$548,1,FALSE)))),"not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IF((ISERROR((VLOOKUP(B191,Calculation!C$2:C$548,1,FALSE)))),"not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IF((ISERROR((VLOOKUP(B192,Calculation!C$2:C$548,1,FALSE)))),"not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IF((ISERROR((VLOOKUP(B193,Calculation!C$2:C$548,1,FALSE)))),"not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IF((ISERROR((VLOOKUP(B194,Calculation!C$2:C$548,1,FALSE)))),"not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IF((ISERROR((VLOOKUP(B195,Calculation!C$2:C$548,1,FALSE)))),"not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IF((ISERROR((VLOOKUP(B196,Calculation!C$2:C$548,1,FALSE)))),"not entered","")</f>
        <v/>
      </c>
    </row>
    <row r="197" spans="2:7">
      <c r="B197" s="72" t="s">
        <v>11</v>
      </c>
      <c r="C197" s="74" t="str">
        <f t="shared" ref="C197:C203" si="12">VLOOKUP(B197,name,3,FALSE)</f>
        <v xml:space="preserve"> </v>
      </c>
      <c r="D197" s="74" t="str">
        <f t="shared" ref="D197:D203" si="13">VLOOKUP(B197,name,2,FALSE)</f>
        <v xml:space="preserve"> </v>
      </c>
      <c r="E197" s="130">
        <v>1.1574074074074073E-5</v>
      </c>
      <c r="F197" s="75" t="e">
        <f t="shared" ref="F197:F203" si="14">(VLOOKUP(C197,C$4:E$5,3,FALSE))/(E197/10000)</f>
        <v>#N/A</v>
      </c>
      <c r="G197" t="str">
        <f>IF((ISERROR((VLOOKUP(B197,Calculation!C$2:C$548,1,FALSE)))),"not entered","")</f>
        <v/>
      </c>
    </row>
    <row r="198" spans="2:7">
      <c r="B198" s="72" t="s">
        <v>11</v>
      </c>
      <c r="C198" s="74" t="str">
        <f t="shared" si="12"/>
        <v xml:space="preserve"> </v>
      </c>
      <c r="D198" s="74" t="str">
        <f t="shared" si="13"/>
        <v xml:space="preserve"> </v>
      </c>
      <c r="E198" s="130">
        <v>1.1574074074074073E-5</v>
      </c>
      <c r="F198" s="75" t="e">
        <f t="shared" si="14"/>
        <v>#N/A</v>
      </c>
      <c r="G198" t="str">
        <f>IF((ISERROR((VLOOKUP(B198,Calculation!C$2:C$548,1,FALSE)))),"not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IF((ISERROR((VLOOKUP(B199,Calculation!C$2:C$548,1,FALSE)))),"not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IF((ISERROR((VLOOKUP(B200,Calculation!C$2:C$548,1,FALSE)))),"not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IF((ISERROR((VLOOKUP(B201,Calculation!C$2:C$548,1,FALSE)))),"not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IF((ISERROR((VLOOKUP(B202,Calculation!C$2:C$548,1,FALSE)))),"not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IF((ISERROR((VLOOKUP(B203,Calculation!C$2:C$548,1,FALSE)))),"not entered","")</f>
        <v/>
      </c>
    </row>
    <row r="204" spans="2:7" ht="13.5" thickBot="1">
      <c r="B204" s="76"/>
      <c r="C204" s="77"/>
      <c r="D204" s="77"/>
      <c r="E204" s="78"/>
      <c r="F204" s="79"/>
    </row>
    <row r="205" spans="2:7">
      <c r="B205" s="30"/>
      <c r="C205" s="57"/>
      <c r="D205" s="57"/>
      <c r="E205" s="31"/>
      <c r="F205" s="32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20" priority="1" stopIfTrue="1" operator="equal">
      <formula>"x"</formula>
    </cfRule>
  </conditionalFormatting>
  <conditionalFormatting sqref="G4:G204">
    <cfRule type="cellIs" dxfId="19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32615" divId="teer league Standard_32615" sourceType="range" sourceRef="A1:F44" destinationFile="C:\A TEER\Web\TEER League 08\clacton.htm"/>
  </webPublishItems>
</worksheet>
</file>

<file path=xl/worksheets/sheet13.xml><?xml version="1.0" encoding="utf-8"?>
<worksheet xmlns="http://schemas.openxmlformats.org/spreadsheetml/2006/main" xmlns:r="http://schemas.openxmlformats.org/officeDocument/2006/relationships">
  <dimension ref="B1:G211"/>
  <sheetViews>
    <sheetView workbookViewId="0">
      <selection activeCell="F48" sqref="A1:F48"/>
    </sheetView>
  </sheetViews>
  <sheetFormatPr defaultRowHeight="12.75"/>
  <cols>
    <col min="1" max="1" width="2.85546875" customWidth="1"/>
    <col min="2" max="2" width="16.28515625" bestFit="1" customWidth="1"/>
    <col min="3" max="3" width="12.85546875" bestFit="1" customWidth="1"/>
    <col min="4" max="4" width="5.5703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Races!A12</f>
        <v>Gosfield Lake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110</v>
      </c>
      <c r="D4" s="70"/>
      <c r="E4" s="129">
        <v>9.6701388888888892E-2</v>
      </c>
      <c r="F4" s="71">
        <f>E4/(E4/100)</f>
        <v>100</v>
      </c>
      <c r="G4" t="str">
        <f>IF((ISERROR((VLOOKUP(B4,Calculation!C$2:C$548,1,FALSE)))),"not entered","")</f>
        <v/>
      </c>
    </row>
    <row r="5" spans="2:7">
      <c r="B5" s="72" t="s">
        <v>74</v>
      </c>
      <c r="C5" s="73" t="s">
        <v>111</v>
      </c>
      <c r="D5" s="73"/>
      <c r="E5" s="130">
        <v>8.3587962962962961E-2</v>
      </c>
      <c r="F5" s="75">
        <f>E5/(E5/100)</f>
        <v>100</v>
      </c>
      <c r="G5" t="str">
        <f>IF((ISERROR((VLOOKUP(B5,Calculation!C$2:C$548,1,FALSE)))),"not entered","")</f>
        <v/>
      </c>
    </row>
    <row r="6" spans="2:7">
      <c r="B6" s="72" t="s">
        <v>165</v>
      </c>
      <c r="C6" s="74" t="str">
        <f t="shared" ref="C6:C73" si="0">VLOOKUP(B6,name,3,FALSE)</f>
        <v>Male</v>
      </c>
      <c r="D6" s="74" t="str">
        <f t="shared" ref="D6:D73" si="1">VLOOKUP(B6,name,2,FALSE)</f>
        <v>B2T</v>
      </c>
      <c r="E6" s="130">
        <v>8.4097222222222226E-2</v>
      </c>
      <c r="F6" s="75">
        <f>(VLOOKUP(C6,C$4:E$5,3,FALSE))/(E6/10000)</f>
        <v>9939.4439856867593</v>
      </c>
      <c r="G6" t="str">
        <f>IF((ISERROR((VLOOKUP(B6,Calculation!C$2:C$548,1,FALSE)))),"not entered","")</f>
        <v/>
      </c>
    </row>
    <row r="7" spans="2:7">
      <c r="B7" s="72" t="s">
        <v>216</v>
      </c>
      <c r="C7" s="74" t="str">
        <f t="shared" si="0"/>
        <v>Male</v>
      </c>
      <c r="D7" s="74" t="str">
        <f t="shared" si="1"/>
        <v>B2T</v>
      </c>
      <c r="E7" s="130">
        <v>8.9722222222222217E-2</v>
      </c>
      <c r="F7" s="75">
        <f t="shared" ref="F7:F74" si="2">(VLOOKUP(C7,C$4:E$5,3,FALSE))/(E7/10000)</f>
        <v>9316.3054695562441</v>
      </c>
      <c r="G7" t="str">
        <f>IF((ISERROR((VLOOKUP(B7,Calculation!C$2:C$548,1,FALSE)))),"not entered","")</f>
        <v/>
      </c>
    </row>
    <row r="8" spans="2:7">
      <c r="B8" s="72" t="s">
        <v>169</v>
      </c>
      <c r="C8" s="74" t="str">
        <f t="shared" si="0"/>
        <v>Male</v>
      </c>
      <c r="D8" s="74" t="str">
        <f>VLOOKUP(B8,name,2,FALSE)</f>
        <v>TSE</v>
      </c>
      <c r="E8" s="130">
        <v>9.2048611111111109E-2</v>
      </c>
      <c r="F8" s="75">
        <f>(VLOOKUP(C8,C$4:E$5,3,FALSE))/(E8/10000)</f>
        <v>9080.8499937130637</v>
      </c>
      <c r="G8" t="str">
        <f>IF((ISERROR((VLOOKUP(B8,Calculation!C$2:C$548,1,FALSE)))),"not entered","")</f>
        <v/>
      </c>
    </row>
    <row r="9" spans="2:7">
      <c r="B9" s="72" t="s">
        <v>296</v>
      </c>
      <c r="C9" s="74" t="str">
        <f t="shared" si="0"/>
        <v>Male</v>
      </c>
      <c r="D9" s="74" t="str">
        <f t="shared" si="1"/>
        <v>TVP</v>
      </c>
      <c r="E9" s="130">
        <v>9.2071759259259256E-2</v>
      </c>
      <c r="F9" s="75">
        <f t="shared" si="2"/>
        <v>9078.5669390320563</v>
      </c>
      <c r="G9" t="str">
        <f>IF((ISERROR((VLOOKUP(B9,Calculation!C$2:C$548,1,FALSE)))),"not entered","")</f>
        <v/>
      </c>
    </row>
    <row r="10" spans="2:7">
      <c r="B10" s="72" t="s">
        <v>171</v>
      </c>
      <c r="C10" s="74" t="str">
        <f t="shared" si="0"/>
        <v>Male</v>
      </c>
      <c r="D10" s="74" t="str">
        <f t="shared" si="1"/>
        <v>TEX</v>
      </c>
      <c r="E10" s="130">
        <v>9.2430555555555557E-2</v>
      </c>
      <c r="F10" s="75">
        <f t="shared" si="2"/>
        <v>9043.3258201853241</v>
      </c>
      <c r="G10" t="str">
        <f>IF((ISERROR((VLOOKUP(B10,Calculation!C$2:C$548,1,FALSE)))),"not entered","")</f>
        <v/>
      </c>
    </row>
    <row r="11" spans="2:7">
      <c r="B11" s="72" t="s">
        <v>297</v>
      </c>
      <c r="C11" s="74" t="str">
        <f t="shared" si="0"/>
        <v>Male</v>
      </c>
      <c r="D11" s="74" t="str">
        <f t="shared" si="1"/>
        <v>SWT</v>
      </c>
      <c r="E11" s="130">
        <v>9.2962962962962969E-2</v>
      </c>
      <c r="F11" s="75">
        <f t="shared" si="2"/>
        <v>8991.5338645418306</v>
      </c>
      <c r="G11" t="str">
        <f>IF((ISERROR((VLOOKUP(B11,Calculation!C$2:C$548,1,FALSE)))),"not entered","")</f>
        <v/>
      </c>
    </row>
    <row r="12" spans="2:7">
      <c r="B12" s="72" t="s">
        <v>298</v>
      </c>
      <c r="C12" s="74" t="str">
        <f t="shared" si="0"/>
        <v>Male</v>
      </c>
      <c r="D12" s="74" t="str">
        <f t="shared" si="1"/>
        <v>53M</v>
      </c>
      <c r="E12" s="130">
        <v>9.4849537037037038E-2</v>
      </c>
      <c r="F12" s="75">
        <f t="shared" si="2"/>
        <v>8812.6906650396577</v>
      </c>
      <c r="G12" t="str">
        <f>IF((ISERROR((VLOOKUP(B12,Calculation!C$2:C$548,1,FALSE)))),"not entered","")</f>
        <v/>
      </c>
    </row>
    <row r="13" spans="2:7">
      <c r="B13" s="72" t="s">
        <v>299</v>
      </c>
      <c r="C13" s="74" t="str">
        <f t="shared" si="0"/>
        <v>Male</v>
      </c>
      <c r="D13" s="74" t="str">
        <f t="shared" si="1"/>
        <v>B2T</v>
      </c>
      <c r="E13" s="130">
        <v>9.7870370370370371E-2</v>
      </c>
      <c r="F13" s="75">
        <f t="shared" si="2"/>
        <v>8540.6811731315047</v>
      </c>
      <c r="G13" t="str">
        <f>IF((ISERROR((VLOOKUP(B13,Calculation!C$2:C$548,1,FALSE)))),"not entered","")</f>
        <v/>
      </c>
    </row>
    <row r="14" spans="2:7">
      <c r="B14" s="72" t="s">
        <v>145</v>
      </c>
      <c r="C14" s="74" t="str">
        <f t="shared" si="0"/>
        <v>Male</v>
      </c>
      <c r="D14" s="74" t="str">
        <f t="shared" si="1"/>
        <v>HWR</v>
      </c>
      <c r="E14" s="130">
        <v>9.8935185185185182E-2</v>
      </c>
      <c r="F14" s="75">
        <f t="shared" si="2"/>
        <v>8448.7599438465131</v>
      </c>
      <c r="G14" t="str">
        <f>IF((ISERROR((VLOOKUP(B14,Calculation!C$2:C$548,1,FALSE)))),"not entered","")</f>
        <v/>
      </c>
    </row>
    <row r="15" spans="2:7">
      <c r="B15" s="72" t="s">
        <v>300</v>
      </c>
      <c r="C15" s="74" t="str">
        <f t="shared" si="0"/>
        <v>Male</v>
      </c>
      <c r="D15" s="74" t="str">
        <f t="shared" si="1"/>
        <v>EET</v>
      </c>
      <c r="E15" s="130">
        <v>9.9456018518518527E-2</v>
      </c>
      <c r="F15" s="75">
        <f t="shared" si="2"/>
        <v>8404.5153031537284</v>
      </c>
      <c r="G15" t="str">
        <f>IF((ISERROR((VLOOKUP(B15,Calculation!C$2:C$548,1,FALSE)))),"not entered","")</f>
        <v/>
      </c>
    </row>
    <row r="16" spans="2:7">
      <c r="B16" s="72" t="s">
        <v>301</v>
      </c>
      <c r="C16" s="74" t="str">
        <f t="shared" si="0"/>
        <v>Male</v>
      </c>
      <c r="D16" s="74" t="str">
        <f t="shared" si="1"/>
        <v>SWT</v>
      </c>
      <c r="E16" s="130">
        <v>9.9710648148148159E-2</v>
      </c>
      <c r="F16" s="75">
        <f t="shared" si="2"/>
        <v>8383.0528148578051</v>
      </c>
      <c r="G16" t="str">
        <f>IF((ISERROR((VLOOKUP(B16,Calculation!C$2:C$548,1,FALSE)))),"not entered","")</f>
        <v/>
      </c>
    </row>
    <row r="17" spans="2:7">
      <c r="B17" s="72" t="s">
        <v>302</v>
      </c>
      <c r="C17" s="74" t="str">
        <f t="shared" si="0"/>
        <v>Female</v>
      </c>
      <c r="D17" s="74" t="str">
        <f t="shared" si="1"/>
        <v>BWT</v>
      </c>
      <c r="E17" s="130">
        <v>0.10211805555555555</v>
      </c>
      <c r="F17" s="75">
        <f t="shared" si="2"/>
        <v>9469.5681740904474</v>
      </c>
      <c r="G17" t="str">
        <f>IF((ISERROR((VLOOKUP(B17,Calculation!C$2:C$548,1,FALSE)))),"not entered","")</f>
        <v/>
      </c>
    </row>
    <row r="18" spans="2:7">
      <c r="B18" s="72" t="s">
        <v>303</v>
      </c>
      <c r="C18" s="74" t="str">
        <f t="shared" si="0"/>
        <v>Male</v>
      </c>
      <c r="D18" s="74" t="str">
        <f t="shared" si="1"/>
        <v>TVP</v>
      </c>
      <c r="E18" s="130">
        <v>0.10231481481481482</v>
      </c>
      <c r="F18" s="75">
        <f t="shared" si="2"/>
        <v>8169.683257918552</v>
      </c>
      <c r="G18" t="str">
        <f>IF((ISERROR((VLOOKUP(B18,Calculation!C$2:C$548,1,FALSE)))),"not entered","")</f>
        <v/>
      </c>
    </row>
    <row r="19" spans="2:7">
      <c r="B19" s="72" t="s">
        <v>304</v>
      </c>
      <c r="C19" s="74" t="str">
        <f t="shared" si="0"/>
        <v>Male</v>
      </c>
      <c r="D19" s="74" t="str">
        <f t="shared" si="1"/>
        <v>SWT</v>
      </c>
      <c r="E19" s="130">
        <v>0.10260416666666666</v>
      </c>
      <c r="F19" s="75">
        <f t="shared" si="2"/>
        <v>8146.6441060349698</v>
      </c>
      <c r="G19" t="str">
        <f>IF((ISERROR((VLOOKUP(B19,Calculation!C$2:C$548,1,FALSE)))),"not entered","")</f>
        <v/>
      </c>
    </row>
    <row r="20" spans="2:7">
      <c r="B20" s="72" t="s">
        <v>305</v>
      </c>
      <c r="C20" s="74" t="str">
        <f t="shared" si="0"/>
        <v>Male</v>
      </c>
      <c r="D20" s="74" t="str">
        <f t="shared" si="1"/>
        <v>DMT</v>
      </c>
      <c r="E20" s="130">
        <v>0.10289351851851852</v>
      </c>
      <c r="F20" s="75">
        <f t="shared" si="2"/>
        <v>8123.7345331833512</v>
      </c>
      <c r="G20" t="str">
        <f>IF((ISERROR((VLOOKUP(B20,Calculation!C$2:C$548,1,FALSE)))),"not entered","")</f>
        <v/>
      </c>
    </row>
    <row r="21" spans="2:7">
      <c r="B21" s="72" t="s">
        <v>322</v>
      </c>
      <c r="C21" s="74" t="str">
        <f t="shared" si="0"/>
        <v>Male</v>
      </c>
      <c r="D21" s="74" t="str">
        <f>VLOOKUP(B21,name,2,FALSE)</f>
        <v>SS</v>
      </c>
      <c r="E21" s="145">
        <v>0.10327546296296297</v>
      </c>
      <c r="F21" s="75">
        <f>(VLOOKUP(C21,C$4:E$5,3,FALSE))/(E21/10000)</f>
        <v>8093.6904628488164</v>
      </c>
      <c r="G21" t="str">
        <f>IF((ISERROR((VLOOKUP(B21,Calculation!C$2:C$548,1,FALSE)))),"not entered","")</f>
        <v/>
      </c>
    </row>
    <row r="22" spans="2:7">
      <c r="B22" s="72" t="s">
        <v>182</v>
      </c>
      <c r="C22" s="74" t="str">
        <f t="shared" si="0"/>
        <v>Male</v>
      </c>
      <c r="D22" s="74" t="str">
        <f t="shared" si="1"/>
        <v>B2T</v>
      </c>
      <c r="E22" s="130">
        <v>0.10383101851851852</v>
      </c>
      <c r="F22" s="75">
        <f t="shared" si="2"/>
        <v>8050.3845725114261</v>
      </c>
      <c r="G22" t="str">
        <f>IF((ISERROR((VLOOKUP(B22,Calculation!C$2:C$548,1,FALSE)))),"not entered","")</f>
        <v/>
      </c>
    </row>
    <row r="23" spans="2:7">
      <c r="B23" s="72" t="s">
        <v>184</v>
      </c>
      <c r="C23" s="74" t="str">
        <f t="shared" si="0"/>
        <v>Female</v>
      </c>
      <c r="D23" s="74" t="str">
        <f t="shared" si="1"/>
        <v>B2T</v>
      </c>
      <c r="E23" s="130">
        <v>0.10428240740740741</v>
      </c>
      <c r="F23" s="75">
        <f t="shared" si="2"/>
        <v>9273.0299667036634</v>
      </c>
      <c r="G23" t="str">
        <f>IF((ISERROR((VLOOKUP(B23,Calculation!C$2:C$548,1,FALSE)))),"not entered","")</f>
        <v/>
      </c>
    </row>
    <row r="24" spans="2:7">
      <c r="B24" s="72" t="s">
        <v>306</v>
      </c>
      <c r="C24" s="74" t="str">
        <f t="shared" si="0"/>
        <v>Male</v>
      </c>
      <c r="D24" s="74" t="str">
        <f t="shared" si="1"/>
        <v>B2T</v>
      </c>
      <c r="E24" s="130">
        <v>0.10491898148148149</v>
      </c>
      <c r="F24" s="75">
        <f t="shared" si="2"/>
        <v>7966.9056811913943</v>
      </c>
      <c r="G24" t="str">
        <f>IF((ISERROR((VLOOKUP(B24,Calculation!C$2:C$548,1,FALSE)))),"not entered","")</f>
        <v/>
      </c>
    </row>
    <row r="25" spans="2:7">
      <c r="B25" s="72" t="s">
        <v>183</v>
      </c>
      <c r="C25" s="74" t="str">
        <f t="shared" si="0"/>
        <v>Female</v>
      </c>
      <c r="D25" s="74" t="str">
        <f t="shared" si="1"/>
        <v>DIS</v>
      </c>
      <c r="E25" s="130">
        <v>0.1049537037037037</v>
      </c>
      <c r="F25" s="75">
        <f t="shared" si="2"/>
        <v>9213.7185707984136</v>
      </c>
      <c r="G25" t="str">
        <f>IF((ISERROR((VLOOKUP(B25,Calculation!C$2:C$548,1,FALSE)))),"not entered","")</f>
        <v/>
      </c>
    </row>
    <row r="26" spans="2:7">
      <c r="B26" s="72" t="s">
        <v>307</v>
      </c>
      <c r="C26" s="74" t="str">
        <f t="shared" si="0"/>
        <v>Male</v>
      </c>
      <c r="D26" s="74" t="str">
        <f t="shared" si="1"/>
        <v>SWT</v>
      </c>
      <c r="E26" s="130">
        <v>0.10611111111111111</v>
      </c>
      <c r="F26" s="75">
        <f t="shared" si="2"/>
        <v>7877.3996509598601</v>
      </c>
      <c r="G26" t="str">
        <f>IF((ISERROR((VLOOKUP(B26,Calculation!C$2:C$548,1,FALSE)))),"not entered","")</f>
        <v/>
      </c>
    </row>
    <row r="27" spans="2:7">
      <c r="B27" s="72" t="s">
        <v>308</v>
      </c>
      <c r="C27" s="74" t="str">
        <f t="shared" si="0"/>
        <v>Female</v>
      </c>
      <c r="D27" s="74" t="str">
        <f t="shared" si="1"/>
        <v>SWT</v>
      </c>
      <c r="E27" s="130">
        <v>0.10631944444444445</v>
      </c>
      <c r="F27" s="75">
        <f t="shared" si="2"/>
        <v>9095.3625081645987</v>
      </c>
      <c r="G27" t="str">
        <f>IF((ISERROR((VLOOKUP(B27,Calculation!C$2:C$548,1,FALSE)))),"not entered","")</f>
        <v/>
      </c>
    </row>
    <row r="28" spans="2:7">
      <c r="B28" s="72" t="s">
        <v>253</v>
      </c>
      <c r="C28" s="74" t="str">
        <f t="shared" si="0"/>
        <v>Female</v>
      </c>
      <c r="D28" s="74" t="str">
        <f t="shared" si="1"/>
        <v>CTC</v>
      </c>
      <c r="E28" s="130">
        <v>0.10762731481481481</v>
      </c>
      <c r="F28" s="75">
        <f t="shared" si="2"/>
        <v>8984.8370792558344</v>
      </c>
      <c r="G28" t="str">
        <f>IF((ISERROR((VLOOKUP(B28,Calculation!C$2:C$548,1,FALSE)))),"not entered","")</f>
        <v/>
      </c>
    </row>
    <row r="29" spans="2:7">
      <c r="B29" s="72" t="s">
        <v>323</v>
      </c>
      <c r="C29" s="74" t="str">
        <f t="shared" si="0"/>
        <v>Male</v>
      </c>
      <c r="D29" s="74" t="str">
        <f>VLOOKUP(B29,name,2,FALSE)</f>
        <v>SS</v>
      </c>
      <c r="E29" s="130">
        <v>0.10796296296296297</v>
      </c>
      <c r="F29" s="75">
        <f>(VLOOKUP(C29,C$4:E$5,3,FALSE))/(E29/10000)</f>
        <v>7742.281303602058</v>
      </c>
      <c r="G29" t="str">
        <f>IF((ISERROR((VLOOKUP(B29,Calculation!C$2:C$548,1,FALSE)))),"not entered","")</f>
        <v/>
      </c>
    </row>
    <row r="30" spans="2:7">
      <c r="B30" s="72" t="s">
        <v>309</v>
      </c>
      <c r="C30" s="74" t="str">
        <f t="shared" si="0"/>
        <v>Male</v>
      </c>
      <c r="D30" s="74" t="str">
        <f t="shared" si="1"/>
        <v>EET</v>
      </c>
      <c r="E30" s="130">
        <v>0.10843750000000001</v>
      </c>
      <c r="F30" s="75">
        <f t="shared" si="2"/>
        <v>7708.4000426939901</v>
      </c>
      <c r="G30" t="str">
        <f>IF((ISERROR((VLOOKUP(B30,Calculation!C$2:C$548,1,FALSE)))),"not entered","")</f>
        <v/>
      </c>
    </row>
    <row r="31" spans="2:7">
      <c r="B31" s="72" t="s">
        <v>324</v>
      </c>
      <c r="C31" s="74" t="str">
        <f t="shared" si="0"/>
        <v>Male</v>
      </c>
      <c r="D31" s="74" t="str">
        <f>VLOOKUP(B31,name,2,FALSE)</f>
        <v>SS</v>
      </c>
      <c r="E31" s="130">
        <v>0.10972222222222222</v>
      </c>
      <c r="F31" s="75">
        <f>(VLOOKUP(C31,C$4:E$5,3,FALSE))/(E31/10000)</f>
        <v>7618.1434599156109</v>
      </c>
      <c r="G31" t="str">
        <f>IF((ISERROR((VLOOKUP(B31,Calculation!C$2:C$548,1,FALSE)))),"not entered","")</f>
        <v/>
      </c>
    </row>
    <row r="32" spans="2:7">
      <c r="B32" s="72" t="s">
        <v>310</v>
      </c>
      <c r="C32" s="74" t="str">
        <f t="shared" si="0"/>
        <v>Male</v>
      </c>
      <c r="D32" s="74" t="str">
        <f t="shared" si="1"/>
        <v>SWT</v>
      </c>
      <c r="E32" s="130">
        <v>0.11055555555555556</v>
      </c>
      <c r="F32" s="75">
        <f t="shared" si="2"/>
        <v>7560.7202680067003</v>
      </c>
      <c r="G32" t="str">
        <f>IF((ISERROR((VLOOKUP(B32,Calculation!C$2:C$548,1,FALSE)))),"not entered","")</f>
        <v/>
      </c>
    </row>
    <row r="33" spans="2:7">
      <c r="B33" s="72" t="s">
        <v>311</v>
      </c>
      <c r="C33" s="74" t="str">
        <f t="shared" si="0"/>
        <v>Male</v>
      </c>
      <c r="D33" s="74" t="str">
        <f t="shared" si="1"/>
        <v>EET</v>
      </c>
      <c r="E33" s="130">
        <v>0.11200231481481482</v>
      </c>
      <c r="F33" s="75">
        <f t="shared" si="2"/>
        <v>7463.0567324584053</v>
      </c>
      <c r="G33" t="str">
        <f>IF((ISERROR((VLOOKUP(B33,Calculation!C$2:C$548,1,FALSE)))),"not entered","")</f>
        <v/>
      </c>
    </row>
    <row r="34" spans="2:7">
      <c r="B34" s="72" t="s">
        <v>312</v>
      </c>
      <c r="C34" s="74" t="str">
        <f t="shared" si="0"/>
        <v>Male</v>
      </c>
      <c r="D34" s="74" t="str">
        <f t="shared" si="1"/>
        <v>SWT</v>
      </c>
      <c r="E34" s="130">
        <v>0.11325231481481481</v>
      </c>
      <c r="F34" s="75">
        <f t="shared" si="2"/>
        <v>7380.6847215125199</v>
      </c>
      <c r="G34" t="str">
        <f>IF((ISERROR((VLOOKUP(B34,Calculation!C$2:C$548,1,FALSE)))),"not entered","")</f>
        <v/>
      </c>
    </row>
    <row r="35" spans="2:7">
      <c r="B35" s="72" t="s">
        <v>313</v>
      </c>
      <c r="C35" s="74" t="str">
        <f t="shared" si="0"/>
        <v>Female</v>
      </c>
      <c r="D35" s="74" t="str">
        <f t="shared" si="1"/>
        <v>CTC</v>
      </c>
      <c r="E35" s="130">
        <v>0.11344907407407408</v>
      </c>
      <c r="F35" s="75">
        <f t="shared" si="2"/>
        <v>8523.7706590491744</v>
      </c>
      <c r="G35" t="str">
        <f>IF((ISERROR((VLOOKUP(B35,Calculation!C$2:C$548,1,FALSE)))),"not entered","")</f>
        <v/>
      </c>
    </row>
    <row r="36" spans="2:7">
      <c r="B36" s="72" t="s">
        <v>314</v>
      </c>
      <c r="C36" s="74" t="str">
        <f t="shared" si="0"/>
        <v>Male</v>
      </c>
      <c r="D36" s="74" t="str">
        <f t="shared" si="1"/>
        <v>B2T</v>
      </c>
      <c r="E36" s="130">
        <v>0.11417824074074073</v>
      </c>
      <c r="F36" s="75">
        <f t="shared" si="2"/>
        <v>7320.8312214901171</v>
      </c>
      <c r="G36" t="str">
        <f>IF((ISERROR((VLOOKUP(B36,Calculation!C$2:C$548,1,FALSE)))),"not entered","")</f>
        <v/>
      </c>
    </row>
    <row r="37" spans="2:7">
      <c r="B37" s="72" t="s">
        <v>315</v>
      </c>
      <c r="C37" s="74" t="str">
        <f t="shared" si="0"/>
        <v>Male</v>
      </c>
      <c r="D37" s="74" t="str">
        <f t="shared" si="1"/>
        <v>B2T</v>
      </c>
      <c r="E37" s="130">
        <v>0.11539351851851852</v>
      </c>
      <c r="F37" s="75">
        <f t="shared" si="2"/>
        <v>7243.731193580742</v>
      </c>
      <c r="G37" t="str">
        <f>IF((ISERROR((VLOOKUP(B37,Calculation!C$2:C$548,1,FALSE)))),"not entered","")</f>
        <v/>
      </c>
    </row>
    <row r="38" spans="2:7">
      <c r="B38" s="72" t="s">
        <v>316</v>
      </c>
      <c r="C38" s="74" t="str">
        <f t="shared" si="0"/>
        <v>Male</v>
      </c>
      <c r="D38" s="74" t="str">
        <f t="shared" si="1"/>
        <v>CTC</v>
      </c>
      <c r="E38" s="130">
        <v>0.11574074074074074</v>
      </c>
      <c r="F38" s="75">
        <f t="shared" si="2"/>
        <v>7222</v>
      </c>
      <c r="G38" t="str">
        <f>IF((ISERROR((VLOOKUP(B38,Calculation!C$2:C$548,1,FALSE)))),"not entered","")</f>
        <v/>
      </c>
    </row>
    <row r="39" spans="2:7">
      <c r="B39" s="72" t="s">
        <v>268</v>
      </c>
      <c r="C39" s="74" t="str">
        <f t="shared" si="0"/>
        <v>Male</v>
      </c>
      <c r="D39" s="74" t="str">
        <f t="shared" si="1"/>
        <v>EET</v>
      </c>
      <c r="E39" s="130">
        <v>0.11608796296296296</v>
      </c>
      <c r="F39" s="75">
        <f t="shared" si="2"/>
        <v>7200.3988035892326</v>
      </c>
      <c r="G39" t="str">
        <f>IF((ISERROR((VLOOKUP(B39,Calculation!C$2:C$548,1,FALSE)))),"not entered","")</f>
        <v/>
      </c>
    </row>
    <row r="40" spans="2:7">
      <c r="B40" s="72" t="s">
        <v>317</v>
      </c>
      <c r="C40" s="74" t="str">
        <f t="shared" si="0"/>
        <v>Male</v>
      </c>
      <c r="D40" s="74" t="str">
        <f t="shared" si="1"/>
        <v>EET</v>
      </c>
      <c r="E40" s="130">
        <v>0.11618055555555555</v>
      </c>
      <c r="F40" s="75">
        <f t="shared" si="2"/>
        <v>7194.6602908946006</v>
      </c>
      <c r="G40" t="str">
        <f>IF((ISERROR((VLOOKUP(B40,Calculation!C$2:C$548,1,FALSE)))),"not entered","")</f>
        <v/>
      </c>
    </row>
    <row r="41" spans="2:7">
      <c r="B41" s="72" t="s">
        <v>318</v>
      </c>
      <c r="C41" s="74" t="str">
        <f t="shared" si="0"/>
        <v>Male</v>
      </c>
      <c r="D41" s="74" t="str">
        <f t="shared" si="1"/>
        <v>B2T</v>
      </c>
      <c r="E41" s="130">
        <v>0.11753472222222222</v>
      </c>
      <c r="F41" s="75">
        <f t="shared" si="2"/>
        <v>7111.7676021664201</v>
      </c>
      <c r="G41" t="str">
        <f>IF((ISERROR((VLOOKUP(B41,Calculation!C$2:C$548,1,FALSE)))),"not entered","")</f>
        <v/>
      </c>
    </row>
    <row r="42" spans="2:7">
      <c r="B42" s="72" t="s">
        <v>194</v>
      </c>
      <c r="C42" s="74" t="str">
        <f t="shared" si="0"/>
        <v>Female</v>
      </c>
      <c r="D42" s="74" t="str">
        <f t="shared" si="1"/>
        <v>B2T</v>
      </c>
      <c r="E42" s="130">
        <v>0.11849537037037038</v>
      </c>
      <c r="F42" s="75">
        <f t="shared" si="2"/>
        <v>8160.7735885915217</v>
      </c>
      <c r="G42" t="str">
        <f>IF((ISERROR((VLOOKUP(B42,Calculation!C$2:C$548,1,FALSE)))),"not entered","")</f>
        <v/>
      </c>
    </row>
    <row r="43" spans="2:7">
      <c r="B43" s="72" t="s">
        <v>196</v>
      </c>
      <c r="C43" s="74" t="str">
        <f t="shared" si="0"/>
        <v>Male</v>
      </c>
      <c r="D43" s="74" t="str">
        <f t="shared" si="1"/>
        <v>DMT</v>
      </c>
      <c r="E43" s="130">
        <v>0.11956018518518519</v>
      </c>
      <c r="F43" s="75">
        <f t="shared" si="2"/>
        <v>6991.2875121006782</v>
      </c>
      <c r="G43" t="str">
        <f>IF((ISERROR((VLOOKUP(B43,Calculation!C$2:C$548,1,FALSE)))),"not entered","")</f>
        <v/>
      </c>
    </row>
    <row r="44" spans="2:7">
      <c r="B44" s="72" t="s">
        <v>319</v>
      </c>
      <c r="C44" s="74" t="str">
        <f t="shared" si="0"/>
        <v>Female</v>
      </c>
      <c r="D44" s="74" t="str">
        <f t="shared" si="1"/>
        <v>SWT</v>
      </c>
      <c r="E44" s="130">
        <v>0.12019675925925927</v>
      </c>
      <c r="F44" s="75">
        <f t="shared" si="2"/>
        <v>8045.2575830524793</v>
      </c>
      <c r="G44" t="str">
        <f>IF((ISERROR((VLOOKUP(B44,Calculation!C$2:C$548,1,FALSE)))),"not entered","")</f>
        <v/>
      </c>
    </row>
    <row r="45" spans="2:7">
      <c r="B45" s="72" t="s">
        <v>320</v>
      </c>
      <c r="C45" s="74" t="str">
        <f t="shared" si="0"/>
        <v>Male</v>
      </c>
      <c r="D45" s="74" t="str">
        <f t="shared" si="1"/>
        <v>BWT</v>
      </c>
      <c r="E45" s="130">
        <v>0.13090277777777778</v>
      </c>
      <c r="F45" s="75">
        <f t="shared" si="2"/>
        <v>6385.4995579133511</v>
      </c>
      <c r="G45" t="str">
        <f>IF((ISERROR((VLOOKUP(B45,Calculation!C$2:C$548,1,FALSE)))),"not entered","")</f>
        <v/>
      </c>
    </row>
    <row r="46" spans="2:7">
      <c r="B46" s="72" t="s">
        <v>430</v>
      </c>
      <c r="C46" s="74" t="str">
        <f t="shared" si="0"/>
        <v>Male</v>
      </c>
      <c r="D46" s="74" t="str">
        <f t="shared" si="1"/>
        <v>WRC</v>
      </c>
      <c r="E46" s="130">
        <v>0.10001157407407407</v>
      </c>
      <c r="F46" s="75">
        <f t="shared" si="2"/>
        <v>8357.828954982062</v>
      </c>
      <c r="G46" t="str">
        <f>IF((ISERROR((VLOOKUP(B46,Calculation!C$2:C$548,1,FALSE)))),"not entered","")</f>
        <v/>
      </c>
    </row>
    <row r="47" spans="2:7">
      <c r="B47" s="72" t="s">
        <v>427</v>
      </c>
      <c r="C47" s="74" t="str">
        <f t="shared" si="0"/>
        <v>Male</v>
      </c>
      <c r="D47" s="74" t="str">
        <f t="shared" si="1"/>
        <v>WRC</v>
      </c>
      <c r="E47" s="130">
        <v>0.11395833333333333</v>
      </c>
      <c r="F47" s="75">
        <f t="shared" si="2"/>
        <v>7334.9583587243551</v>
      </c>
      <c r="G47" t="str">
        <f>IF((ISERROR((VLOOKUP(B47,Calculation!C$2:C$548,1,FALSE)))),"not entered","")</f>
        <v/>
      </c>
    </row>
    <row r="48" spans="2:7">
      <c r="B48" s="72" t="s">
        <v>429</v>
      </c>
      <c r="C48" s="74" t="str">
        <f t="shared" si="0"/>
        <v>Male</v>
      </c>
      <c r="D48" s="74" t="str">
        <f t="shared" si="1"/>
        <v>WRC</v>
      </c>
      <c r="E48" s="130">
        <v>0.12233796296296295</v>
      </c>
      <c r="F48" s="75">
        <f t="shared" si="2"/>
        <v>6832.5449385052034</v>
      </c>
      <c r="G48" t="str">
        <f>IF((ISERROR((VLOOKUP(B48,Calculation!C$2:C$548,1,FALSE)))),"not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2"/>
        <v>#N/A</v>
      </c>
      <c r="G49" t="str">
        <f>IF((ISERROR((VLOOKUP(B49,Calculation!C$2:C$548,1,FALSE)))),"not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2"/>
        <v>#N/A</v>
      </c>
      <c r="G50" t="str">
        <f>IF((ISERROR((VLOOKUP(B50,Calculation!C$2:C$548,1,FALSE)))),"not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2"/>
        <v>#N/A</v>
      </c>
      <c r="G51" t="str">
        <f>IF((ISERROR((VLOOKUP(B51,Calculation!C$2:C$548,1,FALSE)))),"not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2"/>
        <v>#N/A</v>
      </c>
      <c r="G52" t="str">
        <f>IF((ISERROR((VLOOKUP(B52,Calculation!C$2:C$548,1,FALSE)))),"not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2"/>
        <v>#N/A</v>
      </c>
      <c r="G53" t="str">
        <f>IF((ISERROR((VLOOKUP(B53,Calculation!C$2:C$548,1,FALSE)))),"not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2"/>
        <v>#N/A</v>
      </c>
      <c r="G54" t="str">
        <f>IF((ISERROR((VLOOKUP(B54,Calculation!C$2:C$548,1,FALSE)))),"not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2"/>
        <v>#N/A</v>
      </c>
      <c r="G55" t="str">
        <f>IF((ISERROR((VLOOKUP(B55,Calculation!C$2:C$548,1,FALSE)))),"not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2"/>
        <v>#N/A</v>
      </c>
      <c r="G56" t="str">
        <f>IF((ISERROR((VLOOKUP(B56,Calculation!C$2:C$548,1,FALSE)))),"not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2"/>
        <v>#N/A</v>
      </c>
      <c r="G57" t="str">
        <f>IF((ISERROR((VLOOKUP(B57,Calculation!C$2:C$548,1,FALSE)))),"not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2"/>
        <v>#N/A</v>
      </c>
      <c r="G58" t="str">
        <f>IF((ISERROR((VLOOKUP(B58,Calculation!C$2:C$548,1,FALSE)))),"not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2"/>
        <v>#N/A</v>
      </c>
      <c r="G59" t="str">
        <f>IF((ISERROR((VLOOKUP(B59,Calculation!C$2:C$548,1,FALSE)))),"not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2"/>
        <v>#N/A</v>
      </c>
      <c r="G60" t="str">
        <f>IF((ISERROR((VLOOKUP(B60,Calculation!C$2:C$548,1,FALSE)))),"not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2"/>
        <v>#N/A</v>
      </c>
      <c r="G61" t="str">
        <f>IF((ISERROR((VLOOKUP(B61,Calculation!C$2:C$548,1,FALSE)))),"not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2"/>
        <v>#N/A</v>
      </c>
      <c r="G62" t="str">
        <f>IF((ISERROR((VLOOKUP(B62,Calculation!C$2:C$548,1,FALSE)))),"not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2"/>
        <v>#N/A</v>
      </c>
      <c r="G63" t="str">
        <f>IF((ISERROR((VLOOKUP(B63,Calculation!C$2:C$548,1,FALSE)))),"not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2"/>
        <v>#N/A</v>
      </c>
      <c r="G64" t="str">
        <f>IF((ISERROR((VLOOKUP(B64,Calculation!C$2:C$548,1,FALSE)))),"not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2"/>
        <v>#N/A</v>
      </c>
      <c r="G65" t="str">
        <f>IF((ISERROR((VLOOKUP(B65,Calculation!C$2:C$548,1,FALSE)))),"not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2"/>
        <v>#N/A</v>
      </c>
      <c r="G66" t="str">
        <f>IF((ISERROR((VLOOKUP(B66,Calculation!C$2:C$548,1,FALSE)))),"not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2"/>
        <v>#N/A</v>
      </c>
      <c r="G67" t="str">
        <f>IF((ISERROR((VLOOKUP(B67,Calculation!C$2:C$548,1,FALSE)))),"not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2"/>
        <v>#N/A</v>
      </c>
      <c r="G68" t="str">
        <f>IF((ISERROR((VLOOKUP(B68,Calculation!C$2:C$548,1,FALSE)))),"not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2"/>
        <v>#N/A</v>
      </c>
      <c r="G69" t="str">
        <f>IF((ISERROR((VLOOKUP(B69,Calculation!C$2:C$548,1,FALSE)))),"not entered","")</f>
        <v/>
      </c>
    </row>
    <row r="70" spans="2:7">
      <c r="B70" s="72" t="s">
        <v>11</v>
      </c>
      <c r="C70" s="74" t="str">
        <f t="shared" si="0"/>
        <v xml:space="preserve"> </v>
      </c>
      <c r="D70" s="74" t="str">
        <f t="shared" si="1"/>
        <v xml:space="preserve"> </v>
      </c>
      <c r="E70" s="130">
        <v>1.1574074074074073E-5</v>
      </c>
      <c r="F70" s="75" t="e">
        <f t="shared" si="2"/>
        <v>#N/A</v>
      </c>
      <c r="G70" t="str">
        <f>IF((ISERROR((VLOOKUP(B70,Calculation!C$2:C$548,1,FALSE)))),"not entered","")</f>
        <v/>
      </c>
    </row>
    <row r="71" spans="2:7">
      <c r="B71" s="72" t="s">
        <v>11</v>
      </c>
      <c r="C71" s="74" t="str">
        <f t="shared" si="0"/>
        <v xml:space="preserve"> </v>
      </c>
      <c r="D71" s="74" t="str">
        <f t="shared" si="1"/>
        <v xml:space="preserve"> </v>
      </c>
      <c r="E71" s="130">
        <v>1.1574074074074073E-5</v>
      </c>
      <c r="F71" s="75" t="e">
        <f t="shared" si="2"/>
        <v>#N/A</v>
      </c>
      <c r="G71" t="str">
        <f>IF((ISERROR((VLOOKUP(B71,Calculation!C$2:C$548,1,FALSE)))),"not entered","")</f>
        <v/>
      </c>
    </row>
    <row r="72" spans="2:7">
      <c r="B72" s="72" t="s">
        <v>11</v>
      </c>
      <c r="C72" s="74" t="str">
        <f t="shared" si="0"/>
        <v xml:space="preserve"> </v>
      </c>
      <c r="D72" s="74" t="str">
        <f t="shared" si="1"/>
        <v xml:space="preserve"> </v>
      </c>
      <c r="E72" s="130">
        <v>1.1574074074074073E-5</v>
      </c>
      <c r="F72" s="75" t="e">
        <f t="shared" si="2"/>
        <v>#N/A</v>
      </c>
      <c r="G72" t="str">
        <f>IF((ISERROR((VLOOKUP(B72,Calculation!C$2:C$548,1,FALSE)))),"not entered","")</f>
        <v/>
      </c>
    </row>
    <row r="73" spans="2:7">
      <c r="B73" s="72" t="s">
        <v>11</v>
      </c>
      <c r="C73" s="74" t="str">
        <f t="shared" si="0"/>
        <v xml:space="preserve"> </v>
      </c>
      <c r="D73" s="74" t="str">
        <f t="shared" si="1"/>
        <v xml:space="preserve"> </v>
      </c>
      <c r="E73" s="130">
        <v>1.1574074074074073E-5</v>
      </c>
      <c r="F73" s="75" t="e">
        <f t="shared" si="2"/>
        <v>#N/A</v>
      </c>
      <c r="G73" t="str">
        <f>IF((ISERROR((VLOOKUP(B73,Calculation!C$2:C$548,1,FALSE)))),"not entered","")</f>
        <v/>
      </c>
    </row>
    <row r="74" spans="2:7">
      <c r="B74" s="72" t="s">
        <v>11</v>
      </c>
      <c r="C74" s="74" t="str">
        <f t="shared" ref="C74:C137" si="3">VLOOKUP(B74,name,3,FALSE)</f>
        <v xml:space="preserve"> </v>
      </c>
      <c r="D74" s="74" t="str">
        <f t="shared" ref="D74:D137" si="4">VLOOKUP(B74,name,2,FALSE)</f>
        <v xml:space="preserve"> </v>
      </c>
      <c r="E74" s="130">
        <v>1.1574074074074073E-5</v>
      </c>
      <c r="F74" s="75" t="e">
        <f t="shared" si="2"/>
        <v>#N/A</v>
      </c>
      <c r="G74" t="str">
        <f>IF((ISERROR((VLOOKUP(B74,Calculation!C$2:C$548,1,FALSE)))),"not entered","")</f>
        <v/>
      </c>
    </row>
    <row r="75" spans="2:7">
      <c r="B75" s="72" t="s">
        <v>11</v>
      </c>
      <c r="C75" s="74" t="str">
        <f t="shared" si="3"/>
        <v xml:space="preserve"> </v>
      </c>
      <c r="D75" s="74" t="str">
        <f t="shared" si="4"/>
        <v xml:space="preserve"> </v>
      </c>
      <c r="E75" s="130">
        <v>1.1574074074074073E-5</v>
      </c>
      <c r="F75" s="75" t="e">
        <f t="shared" ref="F75:F138" si="5">(VLOOKUP(C75,C$4:E$5,3,FALSE))/(E75/10000)</f>
        <v>#N/A</v>
      </c>
      <c r="G75" t="str">
        <f>IF((ISERROR((VLOOKUP(B75,Calculation!C$2:C$548,1,FALSE)))),"not entered","")</f>
        <v/>
      </c>
    </row>
    <row r="76" spans="2:7">
      <c r="B76" s="72" t="s">
        <v>11</v>
      </c>
      <c r="C76" s="74" t="str">
        <f t="shared" si="3"/>
        <v xml:space="preserve"> </v>
      </c>
      <c r="D76" s="74" t="str">
        <f t="shared" si="4"/>
        <v xml:space="preserve"> </v>
      </c>
      <c r="E76" s="130">
        <v>1.1574074074074073E-5</v>
      </c>
      <c r="F76" s="75" t="e">
        <f t="shared" si="5"/>
        <v>#N/A</v>
      </c>
      <c r="G76" t="str">
        <f>IF((ISERROR((VLOOKUP(B76,Calculation!C$2:C$548,1,FALSE)))),"not entered","")</f>
        <v/>
      </c>
    </row>
    <row r="77" spans="2:7">
      <c r="B77" s="72" t="s">
        <v>11</v>
      </c>
      <c r="C77" s="74" t="str">
        <f t="shared" si="3"/>
        <v xml:space="preserve"> </v>
      </c>
      <c r="D77" s="74" t="str">
        <f t="shared" si="4"/>
        <v xml:space="preserve"> </v>
      </c>
      <c r="E77" s="130">
        <v>1.1574074074074073E-5</v>
      </c>
      <c r="F77" s="75" t="e">
        <f t="shared" si="5"/>
        <v>#N/A</v>
      </c>
      <c r="G77" t="str">
        <f>IF((ISERROR((VLOOKUP(B77,Calculation!C$2:C$548,1,FALSE)))),"not entered","")</f>
        <v/>
      </c>
    </row>
    <row r="78" spans="2:7">
      <c r="B78" s="72" t="s">
        <v>11</v>
      </c>
      <c r="C78" s="74" t="str">
        <f t="shared" si="3"/>
        <v xml:space="preserve"> </v>
      </c>
      <c r="D78" s="74" t="str">
        <f t="shared" si="4"/>
        <v xml:space="preserve"> </v>
      </c>
      <c r="E78" s="130">
        <v>1.1574074074074073E-5</v>
      </c>
      <c r="F78" s="75" t="e">
        <f t="shared" si="5"/>
        <v>#N/A</v>
      </c>
      <c r="G78" t="str">
        <f>IF((ISERROR((VLOOKUP(B78,Calculation!C$2:C$548,1,FALSE)))),"not entered","")</f>
        <v/>
      </c>
    </row>
    <row r="79" spans="2:7">
      <c r="B79" s="72" t="s">
        <v>11</v>
      </c>
      <c r="C79" s="74" t="str">
        <f t="shared" si="3"/>
        <v xml:space="preserve"> </v>
      </c>
      <c r="D79" s="74" t="str">
        <f t="shared" si="4"/>
        <v xml:space="preserve"> </v>
      </c>
      <c r="E79" s="130">
        <v>1.1574074074074073E-5</v>
      </c>
      <c r="F79" s="75" t="e">
        <f t="shared" si="5"/>
        <v>#N/A</v>
      </c>
      <c r="G79" t="str">
        <f>IF((ISERROR((VLOOKUP(B79,Calculation!C$2:C$548,1,FALSE)))),"not entered","")</f>
        <v/>
      </c>
    </row>
    <row r="80" spans="2:7">
      <c r="B80" s="72" t="s">
        <v>11</v>
      </c>
      <c r="C80" s="74" t="str">
        <f t="shared" si="3"/>
        <v xml:space="preserve"> </v>
      </c>
      <c r="D80" s="74" t="str">
        <f t="shared" si="4"/>
        <v xml:space="preserve"> </v>
      </c>
      <c r="E80" s="130">
        <v>1.1574074074074073E-5</v>
      </c>
      <c r="F80" s="75" t="e">
        <f t="shared" si="5"/>
        <v>#N/A</v>
      </c>
      <c r="G80" t="str">
        <f>IF((ISERROR((VLOOKUP(B80,Calculation!C$2:C$548,1,FALSE)))),"not entered","")</f>
        <v/>
      </c>
    </row>
    <row r="81" spans="2:7">
      <c r="B81" s="72" t="s">
        <v>11</v>
      </c>
      <c r="C81" s="74" t="str">
        <f t="shared" si="3"/>
        <v xml:space="preserve"> </v>
      </c>
      <c r="D81" s="74" t="str">
        <f t="shared" si="4"/>
        <v xml:space="preserve"> </v>
      </c>
      <c r="E81" s="130">
        <v>1.1574074074074073E-5</v>
      </c>
      <c r="F81" s="75" t="e">
        <f t="shared" si="5"/>
        <v>#N/A</v>
      </c>
      <c r="G81" t="str">
        <f>IF((ISERROR((VLOOKUP(B81,Calculation!C$2:C$548,1,FALSE)))),"not entered","")</f>
        <v/>
      </c>
    </row>
    <row r="82" spans="2:7">
      <c r="B82" s="72" t="s">
        <v>11</v>
      </c>
      <c r="C82" s="74" t="str">
        <f t="shared" si="3"/>
        <v xml:space="preserve"> </v>
      </c>
      <c r="D82" s="74" t="str">
        <f t="shared" si="4"/>
        <v xml:space="preserve"> </v>
      </c>
      <c r="E82" s="130">
        <v>1.1574074074074073E-5</v>
      </c>
      <c r="F82" s="75" t="e">
        <f t="shared" si="5"/>
        <v>#N/A</v>
      </c>
      <c r="G82" t="str">
        <f>IF((ISERROR((VLOOKUP(B82,Calculation!C$2:C$548,1,FALSE)))),"not entered","")</f>
        <v/>
      </c>
    </row>
    <row r="83" spans="2:7">
      <c r="B83" s="72" t="s">
        <v>11</v>
      </c>
      <c r="C83" s="74" t="str">
        <f t="shared" si="3"/>
        <v xml:space="preserve"> </v>
      </c>
      <c r="D83" s="74" t="str">
        <f t="shared" si="4"/>
        <v xml:space="preserve"> </v>
      </c>
      <c r="E83" s="130">
        <v>1.1574074074074073E-5</v>
      </c>
      <c r="F83" s="75" t="e">
        <f t="shared" si="5"/>
        <v>#N/A</v>
      </c>
      <c r="G83" t="str">
        <f>IF((ISERROR((VLOOKUP(B83,Calculation!C$2:C$548,1,FALSE)))),"not entered","")</f>
        <v/>
      </c>
    </row>
    <row r="84" spans="2:7">
      <c r="B84" s="72" t="s">
        <v>11</v>
      </c>
      <c r="C84" s="74" t="str">
        <f t="shared" si="3"/>
        <v xml:space="preserve"> </v>
      </c>
      <c r="D84" s="74" t="str">
        <f t="shared" si="4"/>
        <v xml:space="preserve"> </v>
      </c>
      <c r="E84" s="130">
        <v>1.1574074074074073E-5</v>
      </c>
      <c r="F84" s="75" t="e">
        <f t="shared" si="5"/>
        <v>#N/A</v>
      </c>
      <c r="G84" t="str">
        <f>IF((ISERROR((VLOOKUP(B84,Calculation!C$2:C$548,1,FALSE)))),"not entered","")</f>
        <v/>
      </c>
    </row>
    <row r="85" spans="2:7">
      <c r="B85" s="72" t="s">
        <v>11</v>
      </c>
      <c r="C85" s="74" t="str">
        <f t="shared" si="3"/>
        <v xml:space="preserve"> </v>
      </c>
      <c r="D85" s="74" t="str">
        <f t="shared" si="4"/>
        <v xml:space="preserve"> </v>
      </c>
      <c r="E85" s="130">
        <v>1.1574074074074073E-5</v>
      </c>
      <c r="F85" s="75" t="e">
        <f t="shared" si="5"/>
        <v>#N/A</v>
      </c>
      <c r="G85" t="str">
        <f>IF((ISERROR((VLOOKUP(B85,Calculation!C$2:C$548,1,FALSE)))),"not entered","")</f>
        <v/>
      </c>
    </row>
    <row r="86" spans="2:7">
      <c r="B86" s="72" t="s">
        <v>11</v>
      </c>
      <c r="C86" s="74" t="str">
        <f t="shared" si="3"/>
        <v xml:space="preserve"> </v>
      </c>
      <c r="D86" s="74" t="str">
        <f t="shared" si="4"/>
        <v xml:space="preserve"> </v>
      </c>
      <c r="E86" s="130">
        <v>1.1574074074074073E-5</v>
      </c>
      <c r="F86" s="75" t="e">
        <f t="shared" si="5"/>
        <v>#N/A</v>
      </c>
      <c r="G86" t="str">
        <f>IF((ISERROR((VLOOKUP(B86,Calculation!C$2:C$548,1,FALSE)))),"not entered","")</f>
        <v/>
      </c>
    </row>
    <row r="87" spans="2:7">
      <c r="B87" s="72" t="s">
        <v>11</v>
      </c>
      <c r="C87" s="74" t="str">
        <f t="shared" si="3"/>
        <v xml:space="preserve"> </v>
      </c>
      <c r="D87" s="74" t="str">
        <f t="shared" si="4"/>
        <v xml:space="preserve"> </v>
      </c>
      <c r="E87" s="130">
        <v>1.1574074074074073E-5</v>
      </c>
      <c r="F87" s="75" t="e">
        <f t="shared" si="5"/>
        <v>#N/A</v>
      </c>
      <c r="G87" t="str">
        <f>IF((ISERROR((VLOOKUP(B87,Calculation!C$2:C$548,1,FALSE)))),"not entered","")</f>
        <v/>
      </c>
    </row>
    <row r="88" spans="2:7">
      <c r="B88" s="72" t="s">
        <v>11</v>
      </c>
      <c r="C88" s="74" t="str">
        <f t="shared" si="3"/>
        <v xml:space="preserve"> </v>
      </c>
      <c r="D88" s="74" t="str">
        <f t="shared" si="4"/>
        <v xml:space="preserve"> </v>
      </c>
      <c r="E88" s="130">
        <v>1.1574074074074073E-5</v>
      </c>
      <c r="F88" s="75" t="e">
        <f t="shared" si="5"/>
        <v>#N/A</v>
      </c>
      <c r="G88" t="str">
        <f>IF((ISERROR((VLOOKUP(B88,Calculation!C$2:C$548,1,FALSE)))),"not entered","")</f>
        <v/>
      </c>
    </row>
    <row r="89" spans="2:7">
      <c r="B89" s="72" t="s">
        <v>11</v>
      </c>
      <c r="C89" s="74" t="str">
        <f t="shared" si="3"/>
        <v xml:space="preserve"> </v>
      </c>
      <c r="D89" s="74" t="str">
        <f t="shared" si="4"/>
        <v xml:space="preserve"> </v>
      </c>
      <c r="E89" s="130">
        <v>1.1574074074074073E-5</v>
      </c>
      <c r="F89" s="75" t="e">
        <f t="shared" si="5"/>
        <v>#N/A</v>
      </c>
      <c r="G89" t="str">
        <f>IF((ISERROR((VLOOKUP(B89,Calculation!C$2:C$548,1,FALSE)))),"not entered","")</f>
        <v/>
      </c>
    </row>
    <row r="90" spans="2:7">
      <c r="B90" s="72" t="s">
        <v>11</v>
      </c>
      <c r="C90" s="74" t="str">
        <f t="shared" si="3"/>
        <v xml:space="preserve"> </v>
      </c>
      <c r="D90" s="74" t="str">
        <f t="shared" si="4"/>
        <v xml:space="preserve"> </v>
      </c>
      <c r="E90" s="130">
        <v>1.1574074074074073E-5</v>
      </c>
      <c r="F90" s="75" t="e">
        <f t="shared" si="5"/>
        <v>#N/A</v>
      </c>
      <c r="G90" t="str">
        <f>IF((ISERROR((VLOOKUP(B90,Calculation!C$2:C$548,1,FALSE)))),"not entered","")</f>
        <v/>
      </c>
    </row>
    <row r="91" spans="2:7">
      <c r="B91" s="72" t="s">
        <v>11</v>
      </c>
      <c r="C91" s="74" t="str">
        <f t="shared" si="3"/>
        <v xml:space="preserve"> </v>
      </c>
      <c r="D91" s="74" t="str">
        <f t="shared" si="4"/>
        <v xml:space="preserve"> </v>
      </c>
      <c r="E91" s="130">
        <v>1.1574074074074073E-5</v>
      </c>
      <c r="F91" s="75" t="e">
        <f t="shared" si="5"/>
        <v>#N/A</v>
      </c>
      <c r="G91" t="str">
        <f>IF((ISERROR((VLOOKUP(B91,Calculation!C$2:C$548,1,FALSE)))),"not entered","")</f>
        <v/>
      </c>
    </row>
    <row r="92" spans="2:7">
      <c r="B92" s="72" t="s">
        <v>11</v>
      </c>
      <c r="C92" s="74" t="str">
        <f t="shared" si="3"/>
        <v xml:space="preserve"> </v>
      </c>
      <c r="D92" s="74" t="str">
        <f t="shared" si="4"/>
        <v xml:space="preserve"> </v>
      </c>
      <c r="E92" s="130">
        <v>1.1574074074074073E-5</v>
      </c>
      <c r="F92" s="75" t="e">
        <f t="shared" si="5"/>
        <v>#N/A</v>
      </c>
      <c r="G92" t="str">
        <f>IF((ISERROR((VLOOKUP(B92,Calculation!C$2:C$548,1,FALSE)))),"not entered","")</f>
        <v/>
      </c>
    </row>
    <row r="93" spans="2:7">
      <c r="B93" s="72" t="s">
        <v>11</v>
      </c>
      <c r="C93" s="74" t="str">
        <f t="shared" si="3"/>
        <v xml:space="preserve"> </v>
      </c>
      <c r="D93" s="74" t="str">
        <f t="shared" si="4"/>
        <v xml:space="preserve"> </v>
      </c>
      <c r="E93" s="130">
        <v>1.1574074074074073E-5</v>
      </c>
      <c r="F93" s="75" t="e">
        <f t="shared" si="5"/>
        <v>#N/A</v>
      </c>
      <c r="G93" t="str">
        <f>IF((ISERROR((VLOOKUP(B93,Calculation!C$2:C$548,1,FALSE)))),"not entered","")</f>
        <v/>
      </c>
    </row>
    <row r="94" spans="2:7">
      <c r="B94" s="72" t="s">
        <v>11</v>
      </c>
      <c r="C94" s="74" t="str">
        <f t="shared" si="3"/>
        <v xml:space="preserve"> </v>
      </c>
      <c r="D94" s="74" t="str">
        <f t="shared" si="4"/>
        <v xml:space="preserve"> </v>
      </c>
      <c r="E94" s="130">
        <v>1.1574074074074073E-5</v>
      </c>
      <c r="F94" s="75" t="e">
        <f t="shared" si="5"/>
        <v>#N/A</v>
      </c>
      <c r="G94" t="str">
        <f>IF((ISERROR((VLOOKUP(B94,Calculation!C$2:C$548,1,FALSE)))),"not entered","")</f>
        <v/>
      </c>
    </row>
    <row r="95" spans="2:7">
      <c r="B95" s="72" t="s">
        <v>11</v>
      </c>
      <c r="C95" s="74" t="str">
        <f t="shared" si="3"/>
        <v xml:space="preserve"> </v>
      </c>
      <c r="D95" s="74" t="str">
        <f t="shared" si="4"/>
        <v xml:space="preserve"> </v>
      </c>
      <c r="E95" s="130">
        <v>1.1574074074074073E-5</v>
      </c>
      <c r="F95" s="75" t="e">
        <f t="shared" si="5"/>
        <v>#N/A</v>
      </c>
      <c r="G95" t="str">
        <f>IF((ISERROR((VLOOKUP(B95,Calculation!C$2:C$548,1,FALSE)))),"not entered","")</f>
        <v/>
      </c>
    </row>
    <row r="96" spans="2:7">
      <c r="B96" s="72" t="s">
        <v>11</v>
      </c>
      <c r="C96" s="74" t="str">
        <f t="shared" si="3"/>
        <v xml:space="preserve"> </v>
      </c>
      <c r="D96" s="74" t="str">
        <f t="shared" si="4"/>
        <v xml:space="preserve"> </v>
      </c>
      <c r="E96" s="130">
        <v>1.1574074074074073E-5</v>
      </c>
      <c r="F96" s="75" t="e">
        <f t="shared" si="5"/>
        <v>#N/A</v>
      </c>
      <c r="G96" t="str">
        <f>IF((ISERROR((VLOOKUP(B96,Calculation!C$2:C$548,1,FALSE)))),"not entered","")</f>
        <v/>
      </c>
    </row>
    <row r="97" spans="2:7">
      <c r="B97" s="72" t="s">
        <v>11</v>
      </c>
      <c r="C97" s="74" t="str">
        <f t="shared" si="3"/>
        <v xml:space="preserve"> </v>
      </c>
      <c r="D97" s="74" t="str">
        <f t="shared" si="4"/>
        <v xml:space="preserve"> </v>
      </c>
      <c r="E97" s="130">
        <v>1.1574074074074073E-5</v>
      </c>
      <c r="F97" s="75" t="e">
        <f t="shared" si="5"/>
        <v>#N/A</v>
      </c>
      <c r="G97" t="str">
        <f>IF((ISERROR((VLOOKUP(B97,Calculation!C$2:C$548,1,FALSE)))),"not entered","")</f>
        <v/>
      </c>
    </row>
    <row r="98" spans="2:7">
      <c r="B98" s="72" t="s">
        <v>11</v>
      </c>
      <c r="C98" s="74" t="str">
        <f t="shared" si="3"/>
        <v xml:space="preserve"> </v>
      </c>
      <c r="D98" s="74" t="str">
        <f t="shared" si="4"/>
        <v xml:space="preserve"> </v>
      </c>
      <c r="E98" s="130">
        <v>1.1574074074074073E-5</v>
      </c>
      <c r="F98" s="75" t="e">
        <f t="shared" si="5"/>
        <v>#N/A</v>
      </c>
      <c r="G98" t="str">
        <f>IF((ISERROR((VLOOKUP(B98,Calculation!C$2:C$548,1,FALSE)))),"not entered","")</f>
        <v/>
      </c>
    </row>
    <row r="99" spans="2:7">
      <c r="B99" s="72" t="s">
        <v>11</v>
      </c>
      <c r="C99" s="74" t="str">
        <f t="shared" si="3"/>
        <v xml:space="preserve"> </v>
      </c>
      <c r="D99" s="74" t="str">
        <f t="shared" si="4"/>
        <v xml:space="preserve"> </v>
      </c>
      <c r="E99" s="130">
        <v>1.1574074074074073E-5</v>
      </c>
      <c r="F99" s="75" t="e">
        <f t="shared" si="5"/>
        <v>#N/A</v>
      </c>
      <c r="G99" t="str">
        <f>IF((ISERROR((VLOOKUP(B99,Calculation!C$2:C$548,1,FALSE)))),"not entered","")</f>
        <v/>
      </c>
    </row>
    <row r="100" spans="2:7">
      <c r="B100" s="72" t="s">
        <v>11</v>
      </c>
      <c r="C100" s="74" t="str">
        <f t="shared" si="3"/>
        <v xml:space="preserve"> </v>
      </c>
      <c r="D100" s="74" t="str">
        <f t="shared" si="4"/>
        <v xml:space="preserve"> </v>
      </c>
      <c r="E100" s="130">
        <v>1.1574074074074073E-5</v>
      </c>
      <c r="F100" s="75" t="e">
        <f t="shared" si="5"/>
        <v>#N/A</v>
      </c>
      <c r="G100" t="str">
        <f>IF((ISERROR((VLOOKUP(B100,Calculation!C$2:C$548,1,FALSE)))),"not entered","")</f>
        <v/>
      </c>
    </row>
    <row r="101" spans="2:7">
      <c r="B101" s="72" t="s">
        <v>11</v>
      </c>
      <c r="C101" s="74" t="str">
        <f t="shared" si="3"/>
        <v xml:space="preserve"> </v>
      </c>
      <c r="D101" s="74" t="str">
        <f t="shared" si="4"/>
        <v xml:space="preserve"> </v>
      </c>
      <c r="E101" s="130">
        <v>1.1574074074074073E-5</v>
      </c>
      <c r="F101" s="75" t="e">
        <f t="shared" si="5"/>
        <v>#N/A</v>
      </c>
      <c r="G101" t="str">
        <f>IF((ISERROR((VLOOKUP(B101,Calculation!C$2:C$548,1,FALSE)))),"not entered","")</f>
        <v/>
      </c>
    </row>
    <row r="102" spans="2:7">
      <c r="B102" s="72" t="s">
        <v>11</v>
      </c>
      <c r="C102" s="74" t="str">
        <f t="shared" si="3"/>
        <v xml:space="preserve"> </v>
      </c>
      <c r="D102" s="74" t="str">
        <f t="shared" si="4"/>
        <v xml:space="preserve"> </v>
      </c>
      <c r="E102" s="130">
        <v>1.1574074074074073E-5</v>
      </c>
      <c r="F102" s="75" t="e">
        <f t="shared" si="5"/>
        <v>#N/A</v>
      </c>
      <c r="G102" t="str">
        <f>IF((ISERROR((VLOOKUP(B102,Calculation!C$2:C$548,1,FALSE)))),"not entered","")</f>
        <v/>
      </c>
    </row>
    <row r="103" spans="2:7">
      <c r="B103" s="72" t="s">
        <v>11</v>
      </c>
      <c r="C103" s="74" t="str">
        <f t="shared" si="3"/>
        <v xml:space="preserve"> </v>
      </c>
      <c r="D103" s="74" t="str">
        <f t="shared" si="4"/>
        <v xml:space="preserve"> </v>
      </c>
      <c r="E103" s="130">
        <v>1.1574074074074073E-5</v>
      </c>
      <c r="F103" s="75" t="e">
        <f t="shared" si="5"/>
        <v>#N/A</v>
      </c>
      <c r="G103" t="str">
        <f>IF((ISERROR((VLOOKUP(B103,Calculation!C$2:C$548,1,FALSE)))),"not entered","")</f>
        <v/>
      </c>
    </row>
    <row r="104" spans="2:7">
      <c r="B104" s="72" t="s">
        <v>11</v>
      </c>
      <c r="C104" s="74" t="str">
        <f t="shared" si="3"/>
        <v xml:space="preserve"> </v>
      </c>
      <c r="D104" s="74" t="str">
        <f t="shared" si="4"/>
        <v xml:space="preserve"> </v>
      </c>
      <c r="E104" s="130">
        <v>1.1574074074074073E-5</v>
      </c>
      <c r="F104" s="75" t="e">
        <f t="shared" si="5"/>
        <v>#N/A</v>
      </c>
      <c r="G104" t="str">
        <f>IF((ISERROR((VLOOKUP(B104,Calculation!C$2:C$548,1,FALSE)))),"not entered","")</f>
        <v/>
      </c>
    </row>
    <row r="105" spans="2:7">
      <c r="B105" s="72" t="s">
        <v>11</v>
      </c>
      <c r="C105" s="74" t="str">
        <f t="shared" si="3"/>
        <v xml:space="preserve"> </v>
      </c>
      <c r="D105" s="74" t="str">
        <f t="shared" si="4"/>
        <v xml:space="preserve"> </v>
      </c>
      <c r="E105" s="130">
        <v>1.1574074074074073E-5</v>
      </c>
      <c r="F105" s="75" t="e">
        <f t="shared" si="5"/>
        <v>#N/A</v>
      </c>
      <c r="G105" t="str">
        <f>IF((ISERROR((VLOOKUP(B105,Calculation!C$2:C$548,1,FALSE)))),"not entered","")</f>
        <v/>
      </c>
    </row>
    <row r="106" spans="2:7">
      <c r="B106" s="72" t="s">
        <v>11</v>
      </c>
      <c r="C106" s="74" t="str">
        <f t="shared" si="3"/>
        <v xml:space="preserve"> </v>
      </c>
      <c r="D106" s="74" t="str">
        <f t="shared" si="4"/>
        <v xml:space="preserve"> </v>
      </c>
      <c r="E106" s="130">
        <v>1.1574074074074073E-5</v>
      </c>
      <c r="F106" s="75" t="e">
        <f t="shared" si="5"/>
        <v>#N/A</v>
      </c>
      <c r="G106" t="str">
        <f>IF((ISERROR((VLOOKUP(B106,Calculation!C$2:C$548,1,FALSE)))),"not entered","")</f>
        <v/>
      </c>
    </row>
    <row r="107" spans="2:7">
      <c r="B107" s="72" t="s">
        <v>11</v>
      </c>
      <c r="C107" s="74" t="str">
        <f t="shared" si="3"/>
        <v xml:space="preserve"> </v>
      </c>
      <c r="D107" s="74" t="str">
        <f t="shared" si="4"/>
        <v xml:space="preserve"> </v>
      </c>
      <c r="E107" s="130">
        <v>1.1574074074074073E-5</v>
      </c>
      <c r="F107" s="75" t="e">
        <f t="shared" si="5"/>
        <v>#N/A</v>
      </c>
      <c r="G107" t="str">
        <f>IF((ISERROR((VLOOKUP(B107,Calculation!C$2:C$548,1,FALSE)))),"not entered","")</f>
        <v/>
      </c>
    </row>
    <row r="108" spans="2:7">
      <c r="B108" s="72" t="s">
        <v>11</v>
      </c>
      <c r="C108" s="74" t="str">
        <f t="shared" si="3"/>
        <v xml:space="preserve"> </v>
      </c>
      <c r="D108" s="74" t="str">
        <f t="shared" si="4"/>
        <v xml:space="preserve"> </v>
      </c>
      <c r="E108" s="130">
        <v>1.1574074074074073E-5</v>
      </c>
      <c r="F108" s="75" t="e">
        <f t="shared" si="5"/>
        <v>#N/A</v>
      </c>
      <c r="G108" t="str">
        <f>IF((ISERROR((VLOOKUP(B108,Calculation!C$2:C$548,1,FALSE)))),"not entered","")</f>
        <v/>
      </c>
    </row>
    <row r="109" spans="2:7">
      <c r="B109" s="72" t="s">
        <v>11</v>
      </c>
      <c r="C109" s="74" t="str">
        <f t="shared" si="3"/>
        <v xml:space="preserve"> </v>
      </c>
      <c r="D109" s="74" t="str">
        <f t="shared" si="4"/>
        <v xml:space="preserve"> </v>
      </c>
      <c r="E109" s="130">
        <v>1.1574074074074073E-5</v>
      </c>
      <c r="F109" s="75" t="e">
        <f t="shared" si="5"/>
        <v>#N/A</v>
      </c>
      <c r="G109" t="str">
        <f>IF((ISERROR((VLOOKUP(B109,Calculation!C$2:C$548,1,FALSE)))),"not entered","")</f>
        <v/>
      </c>
    </row>
    <row r="110" spans="2:7">
      <c r="B110" s="72" t="s">
        <v>11</v>
      </c>
      <c r="C110" s="74" t="str">
        <f t="shared" si="3"/>
        <v xml:space="preserve"> </v>
      </c>
      <c r="D110" s="74" t="str">
        <f t="shared" si="4"/>
        <v xml:space="preserve"> </v>
      </c>
      <c r="E110" s="130">
        <v>1.1574074074074073E-5</v>
      </c>
      <c r="F110" s="75" t="e">
        <f t="shared" si="5"/>
        <v>#N/A</v>
      </c>
      <c r="G110" t="str">
        <f>IF((ISERROR((VLOOKUP(B110,Calculation!C$2:C$548,1,FALSE)))),"not entered","")</f>
        <v/>
      </c>
    </row>
    <row r="111" spans="2:7">
      <c r="B111" s="72" t="s">
        <v>11</v>
      </c>
      <c r="C111" s="74" t="str">
        <f t="shared" si="3"/>
        <v xml:space="preserve"> </v>
      </c>
      <c r="D111" s="74" t="str">
        <f t="shared" si="4"/>
        <v xml:space="preserve"> </v>
      </c>
      <c r="E111" s="130">
        <v>1.1574074074074073E-5</v>
      </c>
      <c r="F111" s="75" t="e">
        <f t="shared" si="5"/>
        <v>#N/A</v>
      </c>
      <c r="G111" t="str">
        <f>IF((ISERROR((VLOOKUP(B111,Calculation!C$2:C$548,1,FALSE)))),"not entered","")</f>
        <v/>
      </c>
    </row>
    <row r="112" spans="2:7">
      <c r="B112" s="72" t="s">
        <v>11</v>
      </c>
      <c r="C112" s="74" t="str">
        <f t="shared" si="3"/>
        <v xml:space="preserve"> </v>
      </c>
      <c r="D112" s="74" t="str">
        <f t="shared" si="4"/>
        <v xml:space="preserve"> </v>
      </c>
      <c r="E112" s="130">
        <v>1.1574074074074073E-5</v>
      </c>
      <c r="F112" s="75" t="e">
        <f t="shared" si="5"/>
        <v>#N/A</v>
      </c>
      <c r="G112" t="str">
        <f>IF((ISERROR((VLOOKUP(B112,Calculation!C$2:C$548,1,FALSE)))),"not entered","")</f>
        <v/>
      </c>
    </row>
    <row r="113" spans="2:7">
      <c r="B113" s="72" t="s">
        <v>11</v>
      </c>
      <c r="C113" s="74" t="str">
        <f t="shared" si="3"/>
        <v xml:space="preserve"> </v>
      </c>
      <c r="D113" s="74" t="str">
        <f t="shared" si="4"/>
        <v xml:space="preserve"> </v>
      </c>
      <c r="E113" s="130">
        <v>1.1574074074074073E-5</v>
      </c>
      <c r="F113" s="75" t="e">
        <f t="shared" si="5"/>
        <v>#N/A</v>
      </c>
      <c r="G113" t="str">
        <f>IF((ISERROR((VLOOKUP(B113,Calculation!C$2:C$548,1,FALSE)))),"not entered","")</f>
        <v/>
      </c>
    </row>
    <row r="114" spans="2:7">
      <c r="B114" s="72" t="s">
        <v>11</v>
      </c>
      <c r="C114" s="74" t="str">
        <f t="shared" si="3"/>
        <v xml:space="preserve"> </v>
      </c>
      <c r="D114" s="74" t="str">
        <f t="shared" si="4"/>
        <v xml:space="preserve"> </v>
      </c>
      <c r="E114" s="130">
        <v>1.1574074074074073E-5</v>
      </c>
      <c r="F114" s="75" t="e">
        <f t="shared" si="5"/>
        <v>#N/A</v>
      </c>
      <c r="G114" t="str">
        <f>IF((ISERROR((VLOOKUP(B114,Calculation!C$2:C$548,1,FALSE)))),"not entered","")</f>
        <v/>
      </c>
    </row>
    <row r="115" spans="2:7">
      <c r="B115" s="72" t="s">
        <v>11</v>
      </c>
      <c r="C115" s="74" t="str">
        <f t="shared" si="3"/>
        <v xml:space="preserve"> </v>
      </c>
      <c r="D115" s="74" t="str">
        <f t="shared" si="4"/>
        <v xml:space="preserve"> </v>
      </c>
      <c r="E115" s="130">
        <v>1.1574074074074073E-5</v>
      </c>
      <c r="F115" s="75" t="e">
        <f t="shared" si="5"/>
        <v>#N/A</v>
      </c>
      <c r="G115" t="str">
        <f>IF((ISERROR((VLOOKUP(B115,Calculation!C$2:C$548,1,FALSE)))),"not entered","")</f>
        <v/>
      </c>
    </row>
    <row r="116" spans="2:7">
      <c r="B116" s="72" t="s">
        <v>11</v>
      </c>
      <c r="C116" s="74" t="str">
        <f t="shared" si="3"/>
        <v xml:space="preserve"> </v>
      </c>
      <c r="D116" s="74" t="str">
        <f t="shared" si="4"/>
        <v xml:space="preserve"> </v>
      </c>
      <c r="E116" s="130">
        <v>1.1574074074074073E-5</v>
      </c>
      <c r="F116" s="75" t="e">
        <f t="shared" si="5"/>
        <v>#N/A</v>
      </c>
      <c r="G116" t="str">
        <f>IF((ISERROR((VLOOKUP(B116,Calculation!C$2:C$548,1,FALSE)))),"not entered","")</f>
        <v/>
      </c>
    </row>
    <row r="117" spans="2:7">
      <c r="B117" s="72" t="s">
        <v>11</v>
      </c>
      <c r="C117" s="74" t="str">
        <f t="shared" si="3"/>
        <v xml:space="preserve"> </v>
      </c>
      <c r="D117" s="74" t="str">
        <f t="shared" si="4"/>
        <v xml:space="preserve"> </v>
      </c>
      <c r="E117" s="130">
        <v>1.1574074074074073E-5</v>
      </c>
      <c r="F117" s="75" t="e">
        <f t="shared" si="5"/>
        <v>#N/A</v>
      </c>
      <c r="G117" t="str">
        <f>IF((ISERROR((VLOOKUP(B117,Calculation!C$2:C$548,1,FALSE)))),"not entered","")</f>
        <v/>
      </c>
    </row>
    <row r="118" spans="2:7">
      <c r="B118" s="72" t="s">
        <v>11</v>
      </c>
      <c r="C118" s="74" t="str">
        <f t="shared" si="3"/>
        <v xml:space="preserve"> </v>
      </c>
      <c r="D118" s="74" t="str">
        <f t="shared" si="4"/>
        <v xml:space="preserve"> </v>
      </c>
      <c r="E118" s="130">
        <v>1.1574074074074073E-5</v>
      </c>
      <c r="F118" s="75" t="e">
        <f t="shared" si="5"/>
        <v>#N/A</v>
      </c>
      <c r="G118" t="str">
        <f>IF((ISERROR((VLOOKUP(B118,Calculation!C$2:C$548,1,FALSE)))),"not entered","")</f>
        <v/>
      </c>
    </row>
    <row r="119" spans="2:7">
      <c r="B119" s="72" t="s">
        <v>11</v>
      </c>
      <c r="C119" s="74" t="str">
        <f t="shared" si="3"/>
        <v xml:space="preserve"> </v>
      </c>
      <c r="D119" s="74" t="str">
        <f t="shared" si="4"/>
        <v xml:space="preserve"> </v>
      </c>
      <c r="E119" s="130">
        <v>1.1574074074074073E-5</v>
      </c>
      <c r="F119" s="75" t="e">
        <f t="shared" si="5"/>
        <v>#N/A</v>
      </c>
      <c r="G119" t="str">
        <f>IF((ISERROR((VLOOKUP(B119,Calculation!C$2:C$548,1,FALSE)))),"not entered","")</f>
        <v/>
      </c>
    </row>
    <row r="120" spans="2:7">
      <c r="B120" s="72" t="s">
        <v>11</v>
      </c>
      <c r="C120" s="74" t="str">
        <f t="shared" si="3"/>
        <v xml:space="preserve"> </v>
      </c>
      <c r="D120" s="74" t="str">
        <f t="shared" si="4"/>
        <v xml:space="preserve"> </v>
      </c>
      <c r="E120" s="130">
        <v>1.1574074074074073E-5</v>
      </c>
      <c r="F120" s="75" t="e">
        <f t="shared" si="5"/>
        <v>#N/A</v>
      </c>
      <c r="G120" t="str">
        <f>IF((ISERROR((VLOOKUP(B120,Calculation!C$2:C$548,1,FALSE)))),"not entered","")</f>
        <v/>
      </c>
    </row>
    <row r="121" spans="2:7">
      <c r="B121" s="72" t="s">
        <v>11</v>
      </c>
      <c r="C121" s="74" t="str">
        <f t="shared" si="3"/>
        <v xml:space="preserve"> </v>
      </c>
      <c r="D121" s="74" t="str">
        <f t="shared" si="4"/>
        <v xml:space="preserve"> </v>
      </c>
      <c r="E121" s="130">
        <v>1.1574074074074073E-5</v>
      </c>
      <c r="F121" s="75" t="e">
        <f t="shared" si="5"/>
        <v>#N/A</v>
      </c>
      <c r="G121" t="str">
        <f>IF((ISERROR((VLOOKUP(B121,Calculation!C$2:C$548,1,FALSE)))),"not entered","")</f>
        <v/>
      </c>
    </row>
    <row r="122" spans="2:7">
      <c r="B122" s="72" t="s">
        <v>11</v>
      </c>
      <c r="C122" s="74" t="str">
        <f t="shared" si="3"/>
        <v xml:space="preserve"> </v>
      </c>
      <c r="D122" s="74" t="str">
        <f t="shared" si="4"/>
        <v xml:space="preserve"> </v>
      </c>
      <c r="E122" s="130">
        <v>1.1574074074074073E-5</v>
      </c>
      <c r="F122" s="75" t="e">
        <f t="shared" si="5"/>
        <v>#N/A</v>
      </c>
      <c r="G122" t="str">
        <f>IF((ISERROR((VLOOKUP(B122,Calculation!C$2:C$548,1,FALSE)))),"not entered","")</f>
        <v/>
      </c>
    </row>
    <row r="123" spans="2:7">
      <c r="B123" s="72" t="s">
        <v>11</v>
      </c>
      <c r="C123" s="74" t="str">
        <f t="shared" si="3"/>
        <v xml:space="preserve"> </v>
      </c>
      <c r="D123" s="74" t="str">
        <f t="shared" si="4"/>
        <v xml:space="preserve"> </v>
      </c>
      <c r="E123" s="130">
        <v>1.1574074074074073E-5</v>
      </c>
      <c r="F123" s="75" t="e">
        <f t="shared" si="5"/>
        <v>#N/A</v>
      </c>
      <c r="G123" t="str">
        <f>IF((ISERROR((VLOOKUP(B123,Calculation!C$2:C$548,1,FALSE)))),"not entered","")</f>
        <v/>
      </c>
    </row>
    <row r="124" spans="2:7">
      <c r="B124" s="72" t="s">
        <v>11</v>
      </c>
      <c r="C124" s="74" t="str">
        <f t="shared" si="3"/>
        <v xml:space="preserve"> </v>
      </c>
      <c r="D124" s="74" t="str">
        <f t="shared" si="4"/>
        <v xml:space="preserve"> </v>
      </c>
      <c r="E124" s="130">
        <v>1.1574074074074073E-5</v>
      </c>
      <c r="F124" s="75" t="e">
        <f t="shared" si="5"/>
        <v>#N/A</v>
      </c>
      <c r="G124" t="str">
        <f>IF((ISERROR((VLOOKUP(B124,Calculation!C$2:C$548,1,FALSE)))),"not entered","")</f>
        <v/>
      </c>
    </row>
    <row r="125" spans="2:7">
      <c r="B125" s="72" t="s">
        <v>11</v>
      </c>
      <c r="C125" s="74" t="str">
        <f t="shared" si="3"/>
        <v xml:space="preserve"> </v>
      </c>
      <c r="D125" s="74" t="str">
        <f t="shared" si="4"/>
        <v xml:space="preserve"> </v>
      </c>
      <c r="E125" s="130">
        <v>1.1574074074074073E-5</v>
      </c>
      <c r="F125" s="75" t="e">
        <f t="shared" si="5"/>
        <v>#N/A</v>
      </c>
      <c r="G125" t="str">
        <f>IF((ISERROR((VLOOKUP(B125,Calculation!C$2:C$548,1,FALSE)))),"not entered","")</f>
        <v/>
      </c>
    </row>
    <row r="126" spans="2:7">
      <c r="B126" s="72" t="s">
        <v>11</v>
      </c>
      <c r="C126" s="74" t="str">
        <f t="shared" si="3"/>
        <v xml:space="preserve"> </v>
      </c>
      <c r="D126" s="74" t="str">
        <f t="shared" si="4"/>
        <v xml:space="preserve"> </v>
      </c>
      <c r="E126" s="130">
        <v>1.1574074074074073E-5</v>
      </c>
      <c r="F126" s="75" t="e">
        <f t="shared" si="5"/>
        <v>#N/A</v>
      </c>
      <c r="G126" t="str">
        <f>IF((ISERROR((VLOOKUP(B126,Calculation!C$2:C$548,1,FALSE)))),"not entered","")</f>
        <v/>
      </c>
    </row>
    <row r="127" spans="2:7">
      <c r="B127" s="72" t="s">
        <v>11</v>
      </c>
      <c r="C127" s="74" t="str">
        <f t="shared" si="3"/>
        <v xml:space="preserve"> </v>
      </c>
      <c r="D127" s="74" t="str">
        <f t="shared" si="4"/>
        <v xml:space="preserve"> </v>
      </c>
      <c r="E127" s="130">
        <v>1.1574074074074073E-5</v>
      </c>
      <c r="F127" s="75" t="e">
        <f t="shared" si="5"/>
        <v>#N/A</v>
      </c>
      <c r="G127" t="str">
        <f>IF((ISERROR((VLOOKUP(B127,Calculation!C$2:C$548,1,FALSE)))),"not entered","")</f>
        <v/>
      </c>
    </row>
    <row r="128" spans="2:7">
      <c r="B128" s="72" t="s">
        <v>11</v>
      </c>
      <c r="C128" s="74" t="str">
        <f t="shared" si="3"/>
        <v xml:space="preserve"> </v>
      </c>
      <c r="D128" s="74" t="str">
        <f t="shared" si="4"/>
        <v xml:space="preserve"> </v>
      </c>
      <c r="E128" s="130">
        <v>1.1574074074074073E-5</v>
      </c>
      <c r="F128" s="75" t="e">
        <f t="shared" si="5"/>
        <v>#N/A</v>
      </c>
      <c r="G128" t="str">
        <f>IF((ISERROR((VLOOKUP(B128,Calculation!C$2:C$548,1,FALSE)))),"not entered","")</f>
        <v/>
      </c>
    </row>
    <row r="129" spans="2:7">
      <c r="B129" s="72" t="s">
        <v>11</v>
      </c>
      <c r="C129" s="74" t="str">
        <f t="shared" si="3"/>
        <v xml:space="preserve"> </v>
      </c>
      <c r="D129" s="74" t="str">
        <f t="shared" si="4"/>
        <v xml:space="preserve"> </v>
      </c>
      <c r="E129" s="130">
        <v>1.1574074074074073E-5</v>
      </c>
      <c r="F129" s="75" t="e">
        <f t="shared" si="5"/>
        <v>#N/A</v>
      </c>
      <c r="G129" t="str">
        <f>IF((ISERROR((VLOOKUP(B129,Calculation!C$2:C$548,1,FALSE)))),"not entered","")</f>
        <v/>
      </c>
    </row>
    <row r="130" spans="2:7">
      <c r="B130" s="72" t="s">
        <v>11</v>
      </c>
      <c r="C130" s="74" t="str">
        <f t="shared" si="3"/>
        <v xml:space="preserve"> </v>
      </c>
      <c r="D130" s="74" t="str">
        <f t="shared" si="4"/>
        <v xml:space="preserve"> </v>
      </c>
      <c r="E130" s="130">
        <v>1.1574074074074073E-5</v>
      </c>
      <c r="F130" s="75" t="e">
        <f t="shared" si="5"/>
        <v>#N/A</v>
      </c>
      <c r="G130" t="str">
        <f>IF((ISERROR((VLOOKUP(B130,Calculation!C$2:C$548,1,FALSE)))),"not entered","")</f>
        <v/>
      </c>
    </row>
    <row r="131" spans="2:7">
      <c r="B131" s="72" t="s">
        <v>11</v>
      </c>
      <c r="C131" s="74" t="str">
        <f t="shared" si="3"/>
        <v xml:space="preserve"> </v>
      </c>
      <c r="D131" s="74" t="str">
        <f t="shared" si="4"/>
        <v xml:space="preserve"> </v>
      </c>
      <c r="E131" s="130">
        <v>1.1574074074074073E-5</v>
      </c>
      <c r="F131" s="75" t="e">
        <f t="shared" si="5"/>
        <v>#N/A</v>
      </c>
      <c r="G131" t="str">
        <f>IF((ISERROR((VLOOKUP(B131,Calculation!C$2:C$548,1,FALSE)))),"not entered","")</f>
        <v/>
      </c>
    </row>
    <row r="132" spans="2:7">
      <c r="B132" s="72" t="s">
        <v>11</v>
      </c>
      <c r="C132" s="74" t="str">
        <f t="shared" si="3"/>
        <v xml:space="preserve"> </v>
      </c>
      <c r="D132" s="74" t="str">
        <f t="shared" si="4"/>
        <v xml:space="preserve"> </v>
      </c>
      <c r="E132" s="130">
        <v>1.1574074074074073E-5</v>
      </c>
      <c r="F132" s="75" t="e">
        <f t="shared" si="5"/>
        <v>#N/A</v>
      </c>
      <c r="G132" t="str">
        <f>IF((ISERROR((VLOOKUP(B132,Calculation!C$2:C$548,1,FALSE)))),"not entered","")</f>
        <v/>
      </c>
    </row>
    <row r="133" spans="2:7">
      <c r="B133" s="72" t="s">
        <v>11</v>
      </c>
      <c r="C133" s="74" t="str">
        <f t="shared" si="3"/>
        <v xml:space="preserve"> </v>
      </c>
      <c r="D133" s="74" t="str">
        <f t="shared" si="4"/>
        <v xml:space="preserve"> </v>
      </c>
      <c r="E133" s="130">
        <v>1.1574074074074073E-5</v>
      </c>
      <c r="F133" s="75" t="e">
        <f t="shared" si="5"/>
        <v>#N/A</v>
      </c>
      <c r="G133" t="str">
        <f>IF((ISERROR((VLOOKUP(B133,Calculation!C$2:C$548,1,FALSE)))),"not entered","")</f>
        <v/>
      </c>
    </row>
    <row r="134" spans="2:7">
      <c r="B134" s="72" t="s">
        <v>11</v>
      </c>
      <c r="C134" s="74" t="str">
        <f t="shared" si="3"/>
        <v xml:space="preserve"> </v>
      </c>
      <c r="D134" s="74" t="str">
        <f t="shared" si="4"/>
        <v xml:space="preserve"> </v>
      </c>
      <c r="E134" s="130">
        <v>1.1574074074074073E-5</v>
      </c>
      <c r="F134" s="75" t="e">
        <f t="shared" si="5"/>
        <v>#N/A</v>
      </c>
      <c r="G134" t="str">
        <f>IF((ISERROR((VLOOKUP(B134,Calculation!C$2:C$548,1,FALSE)))),"not entered","")</f>
        <v/>
      </c>
    </row>
    <row r="135" spans="2:7">
      <c r="B135" s="72" t="s">
        <v>11</v>
      </c>
      <c r="C135" s="74" t="str">
        <f t="shared" si="3"/>
        <v xml:space="preserve"> </v>
      </c>
      <c r="D135" s="74" t="str">
        <f t="shared" si="4"/>
        <v xml:space="preserve"> </v>
      </c>
      <c r="E135" s="130">
        <v>1.1574074074074073E-5</v>
      </c>
      <c r="F135" s="75" t="e">
        <f t="shared" si="5"/>
        <v>#N/A</v>
      </c>
      <c r="G135" t="str">
        <f>IF((ISERROR((VLOOKUP(B135,Calculation!C$2:C$548,1,FALSE)))),"not entered","")</f>
        <v/>
      </c>
    </row>
    <row r="136" spans="2:7">
      <c r="B136" s="72" t="s">
        <v>11</v>
      </c>
      <c r="C136" s="74" t="str">
        <f t="shared" si="3"/>
        <v xml:space="preserve"> </v>
      </c>
      <c r="D136" s="74" t="str">
        <f t="shared" si="4"/>
        <v xml:space="preserve"> </v>
      </c>
      <c r="E136" s="130">
        <v>1.1574074074074073E-5</v>
      </c>
      <c r="F136" s="75" t="e">
        <f t="shared" si="5"/>
        <v>#N/A</v>
      </c>
      <c r="G136" t="str">
        <f>IF((ISERROR((VLOOKUP(B136,Calculation!C$2:C$548,1,FALSE)))),"not entered","")</f>
        <v/>
      </c>
    </row>
    <row r="137" spans="2:7">
      <c r="B137" s="72" t="s">
        <v>11</v>
      </c>
      <c r="C137" s="74" t="str">
        <f t="shared" si="3"/>
        <v xml:space="preserve"> </v>
      </c>
      <c r="D137" s="74" t="str">
        <f t="shared" si="4"/>
        <v xml:space="preserve"> </v>
      </c>
      <c r="E137" s="130">
        <v>1.1574074074074073E-5</v>
      </c>
      <c r="F137" s="75" t="e">
        <f t="shared" si="5"/>
        <v>#N/A</v>
      </c>
      <c r="G137" t="str">
        <f>IF((ISERROR((VLOOKUP(B137,Calculation!C$2:C$548,1,FALSE)))),"not entered","")</f>
        <v/>
      </c>
    </row>
    <row r="138" spans="2:7">
      <c r="B138" s="72" t="s">
        <v>11</v>
      </c>
      <c r="C138" s="74" t="str">
        <f t="shared" ref="C138:C201" si="6">VLOOKUP(B138,name,3,FALSE)</f>
        <v xml:space="preserve"> </v>
      </c>
      <c r="D138" s="74" t="str">
        <f t="shared" ref="D138:D201" si="7">VLOOKUP(B138,name,2,FALSE)</f>
        <v xml:space="preserve"> </v>
      </c>
      <c r="E138" s="130">
        <v>1.1574074074074073E-5</v>
      </c>
      <c r="F138" s="75" t="e">
        <f t="shared" si="5"/>
        <v>#N/A</v>
      </c>
      <c r="G138" t="str">
        <f>IF((ISERROR((VLOOKUP(B138,Calculation!C$2:C$548,1,FALSE)))),"not entered","")</f>
        <v/>
      </c>
    </row>
    <row r="139" spans="2:7">
      <c r="B139" s="72" t="s">
        <v>11</v>
      </c>
      <c r="C139" s="74" t="str">
        <f t="shared" si="6"/>
        <v xml:space="preserve"> </v>
      </c>
      <c r="D139" s="74" t="str">
        <f t="shared" si="7"/>
        <v xml:space="preserve"> </v>
      </c>
      <c r="E139" s="130">
        <v>1.1574074074074073E-5</v>
      </c>
      <c r="F139" s="75" t="e">
        <f t="shared" ref="F139:F202" si="8">(VLOOKUP(C139,C$4:E$5,3,FALSE))/(E139/10000)</f>
        <v>#N/A</v>
      </c>
      <c r="G139" t="str">
        <f>IF((ISERROR((VLOOKUP(B139,Calculation!C$2:C$548,1,FALSE)))),"not entered","")</f>
        <v/>
      </c>
    </row>
    <row r="140" spans="2:7">
      <c r="B140" s="72" t="s">
        <v>11</v>
      </c>
      <c r="C140" s="74" t="str">
        <f t="shared" si="6"/>
        <v xml:space="preserve"> </v>
      </c>
      <c r="D140" s="74" t="str">
        <f t="shared" si="7"/>
        <v xml:space="preserve"> </v>
      </c>
      <c r="E140" s="130">
        <v>1.1574074074074073E-5</v>
      </c>
      <c r="F140" s="75" t="e">
        <f t="shared" si="8"/>
        <v>#N/A</v>
      </c>
      <c r="G140" t="str">
        <f>IF((ISERROR((VLOOKUP(B140,Calculation!C$2:C$548,1,FALSE)))),"not entered","")</f>
        <v/>
      </c>
    </row>
    <row r="141" spans="2:7">
      <c r="B141" s="72" t="s">
        <v>11</v>
      </c>
      <c r="C141" s="74" t="str">
        <f t="shared" si="6"/>
        <v xml:space="preserve"> </v>
      </c>
      <c r="D141" s="74" t="str">
        <f t="shared" si="7"/>
        <v xml:space="preserve"> </v>
      </c>
      <c r="E141" s="130">
        <v>1.1574074074074073E-5</v>
      </c>
      <c r="F141" s="75" t="e">
        <f t="shared" si="8"/>
        <v>#N/A</v>
      </c>
      <c r="G141" t="str">
        <f>IF((ISERROR((VLOOKUP(B141,Calculation!C$2:C$548,1,FALSE)))),"not entered","")</f>
        <v/>
      </c>
    </row>
    <row r="142" spans="2:7">
      <c r="B142" s="72" t="s">
        <v>11</v>
      </c>
      <c r="C142" s="74" t="str">
        <f t="shared" si="6"/>
        <v xml:space="preserve"> </v>
      </c>
      <c r="D142" s="74" t="str">
        <f t="shared" si="7"/>
        <v xml:space="preserve"> </v>
      </c>
      <c r="E142" s="130">
        <v>1.1574074074074073E-5</v>
      </c>
      <c r="F142" s="75" t="e">
        <f t="shared" si="8"/>
        <v>#N/A</v>
      </c>
      <c r="G142" t="str">
        <f>IF((ISERROR((VLOOKUP(B142,Calculation!C$2:C$548,1,FALSE)))),"not entered","")</f>
        <v/>
      </c>
    </row>
    <row r="143" spans="2:7">
      <c r="B143" s="72" t="s">
        <v>11</v>
      </c>
      <c r="C143" s="74" t="str">
        <f t="shared" si="6"/>
        <v xml:space="preserve"> </v>
      </c>
      <c r="D143" s="74" t="str">
        <f t="shared" si="7"/>
        <v xml:space="preserve"> </v>
      </c>
      <c r="E143" s="130">
        <v>1.1574074074074073E-5</v>
      </c>
      <c r="F143" s="75" t="e">
        <f t="shared" si="8"/>
        <v>#N/A</v>
      </c>
      <c r="G143" t="str">
        <f>IF((ISERROR((VLOOKUP(B143,Calculation!C$2:C$548,1,FALSE)))),"not entered","")</f>
        <v/>
      </c>
    </row>
    <row r="144" spans="2:7">
      <c r="B144" s="72" t="s">
        <v>11</v>
      </c>
      <c r="C144" s="74" t="str">
        <f t="shared" si="6"/>
        <v xml:space="preserve"> </v>
      </c>
      <c r="D144" s="74" t="str">
        <f t="shared" si="7"/>
        <v xml:space="preserve"> </v>
      </c>
      <c r="E144" s="130">
        <v>1.1574074074074073E-5</v>
      </c>
      <c r="F144" s="75" t="e">
        <f t="shared" si="8"/>
        <v>#N/A</v>
      </c>
      <c r="G144" t="str">
        <f>IF((ISERROR((VLOOKUP(B144,Calculation!C$2:C$548,1,FALSE)))),"not entered","")</f>
        <v/>
      </c>
    </row>
    <row r="145" spans="2:7">
      <c r="B145" s="72" t="s">
        <v>11</v>
      </c>
      <c r="C145" s="74" t="str">
        <f t="shared" si="6"/>
        <v xml:space="preserve"> </v>
      </c>
      <c r="D145" s="74" t="str">
        <f t="shared" si="7"/>
        <v xml:space="preserve"> </v>
      </c>
      <c r="E145" s="130">
        <v>1.1574074074074073E-5</v>
      </c>
      <c r="F145" s="75" t="e">
        <f t="shared" si="8"/>
        <v>#N/A</v>
      </c>
      <c r="G145" t="str">
        <f>IF((ISERROR((VLOOKUP(B145,Calculation!C$2:C$548,1,FALSE)))),"not entered","")</f>
        <v/>
      </c>
    </row>
    <row r="146" spans="2:7">
      <c r="B146" s="72" t="s">
        <v>11</v>
      </c>
      <c r="C146" s="74" t="str">
        <f t="shared" si="6"/>
        <v xml:space="preserve"> </v>
      </c>
      <c r="D146" s="74" t="str">
        <f t="shared" si="7"/>
        <v xml:space="preserve"> </v>
      </c>
      <c r="E146" s="130">
        <v>1.1574074074074073E-5</v>
      </c>
      <c r="F146" s="75" t="e">
        <f t="shared" si="8"/>
        <v>#N/A</v>
      </c>
      <c r="G146" t="str">
        <f>IF((ISERROR((VLOOKUP(B146,Calculation!C$2:C$548,1,FALSE)))),"not entered","")</f>
        <v/>
      </c>
    </row>
    <row r="147" spans="2:7">
      <c r="B147" s="72" t="s">
        <v>11</v>
      </c>
      <c r="C147" s="74" t="str">
        <f t="shared" si="6"/>
        <v xml:space="preserve"> </v>
      </c>
      <c r="D147" s="74" t="str">
        <f t="shared" si="7"/>
        <v xml:space="preserve"> </v>
      </c>
      <c r="E147" s="130">
        <v>1.1574074074074073E-5</v>
      </c>
      <c r="F147" s="75" t="e">
        <f t="shared" si="8"/>
        <v>#N/A</v>
      </c>
      <c r="G147" t="str">
        <f>IF((ISERROR((VLOOKUP(B147,Calculation!C$2:C$548,1,FALSE)))),"not entered","")</f>
        <v/>
      </c>
    </row>
    <row r="148" spans="2:7">
      <c r="B148" s="72" t="s">
        <v>11</v>
      </c>
      <c r="C148" s="74" t="str">
        <f t="shared" si="6"/>
        <v xml:space="preserve"> </v>
      </c>
      <c r="D148" s="74" t="str">
        <f t="shared" si="7"/>
        <v xml:space="preserve"> </v>
      </c>
      <c r="E148" s="130">
        <v>1.1574074074074073E-5</v>
      </c>
      <c r="F148" s="75" t="e">
        <f t="shared" si="8"/>
        <v>#N/A</v>
      </c>
      <c r="G148" t="str">
        <f>IF((ISERROR((VLOOKUP(B148,Calculation!C$2:C$548,1,FALSE)))),"not entered","")</f>
        <v/>
      </c>
    </row>
    <row r="149" spans="2:7">
      <c r="B149" s="72" t="s">
        <v>11</v>
      </c>
      <c r="C149" s="74" t="str">
        <f t="shared" si="6"/>
        <v xml:space="preserve"> </v>
      </c>
      <c r="D149" s="74" t="str">
        <f t="shared" si="7"/>
        <v xml:space="preserve"> </v>
      </c>
      <c r="E149" s="130">
        <v>1.1574074074074073E-5</v>
      </c>
      <c r="F149" s="75" t="e">
        <f t="shared" si="8"/>
        <v>#N/A</v>
      </c>
      <c r="G149" t="str">
        <f>IF((ISERROR((VLOOKUP(B149,Calculation!C$2:C$548,1,FALSE)))),"not entered","")</f>
        <v/>
      </c>
    </row>
    <row r="150" spans="2:7">
      <c r="B150" s="72" t="s">
        <v>11</v>
      </c>
      <c r="C150" s="74" t="str">
        <f t="shared" si="6"/>
        <v xml:space="preserve"> </v>
      </c>
      <c r="D150" s="74" t="str">
        <f t="shared" si="7"/>
        <v xml:space="preserve"> </v>
      </c>
      <c r="E150" s="130">
        <v>1.1574074074074073E-5</v>
      </c>
      <c r="F150" s="75" t="e">
        <f t="shared" si="8"/>
        <v>#N/A</v>
      </c>
      <c r="G150" t="str">
        <f>IF((ISERROR((VLOOKUP(B150,Calculation!C$2:C$548,1,FALSE)))),"not entered","")</f>
        <v/>
      </c>
    </row>
    <row r="151" spans="2:7">
      <c r="B151" s="72" t="s">
        <v>11</v>
      </c>
      <c r="C151" s="74" t="str">
        <f t="shared" si="6"/>
        <v xml:space="preserve"> </v>
      </c>
      <c r="D151" s="74" t="str">
        <f t="shared" si="7"/>
        <v xml:space="preserve"> </v>
      </c>
      <c r="E151" s="130">
        <v>1.1574074074074073E-5</v>
      </c>
      <c r="F151" s="75" t="e">
        <f t="shared" si="8"/>
        <v>#N/A</v>
      </c>
      <c r="G151" t="str">
        <f>IF((ISERROR((VLOOKUP(B151,Calculation!C$2:C$548,1,FALSE)))),"not entered","")</f>
        <v/>
      </c>
    </row>
    <row r="152" spans="2:7">
      <c r="B152" s="72" t="s">
        <v>11</v>
      </c>
      <c r="C152" s="74" t="str">
        <f t="shared" si="6"/>
        <v xml:space="preserve"> </v>
      </c>
      <c r="D152" s="74" t="str">
        <f t="shared" si="7"/>
        <v xml:space="preserve"> </v>
      </c>
      <c r="E152" s="130">
        <v>1.1574074074074073E-5</v>
      </c>
      <c r="F152" s="75" t="e">
        <f t="shared" si="8"/>
        <v>#N/A</v>
      </c>
      <c r="G152" t="str">
        <f>IF((ISERROR((VLOOKUP(B152,Calculation!C$2:C$548,1,FALSE)))),"not entered","")</f>
        <v/>
      </c>
    </row>
    <row r="153" spans="2:7">
      <c r="B153" s="72" t="s">
        <v>11</v>
      </c>
      <c r="C153" s="74" t="str">
        <f t="shared" si="6"/>
        <v xml:space="preserve"> </v>
      </c>
      <c r="D153" s="74" t="str">
        <f t="shared" si="7"/>
        <v xml:space="preserve"> </v>
      </c>
      <c r="E153" s="130">
        <v>1.1574074074074073E-5</v>
      </c>
      <c r="F153" s="75" t="e">
        <f t="shared" si="8"/>
        <v>#N/A</v>
      </c>
      <c r="G153" t="str">
        <f>IF((ISERROR((VLOOKUP(B153,Calculation!C$2:C$548,1,FALSE)))),"not entered","")</f>
        <v/>
      </c>
    </row>
    <row r="154" spans="2:7">
      <c r="B154" s="72" t="s">
        <v>11</v>
      </c>
      <c r="C154" s="74" t="str">
        <f t="shared" si="6"/>
        <v xml:space="preserve"> </v>
      </c>
      <c r="D154" s="74" t="str">
        <f t="shared" si="7"/>
        <v xml:space="preserve"> </v>
      </c>
      <c r="E154" s="130">
        <v>1.1574074074074073E-5</v>
      </c>
      <c r="F154" s="75" t="e">
        <f t="shared" si="8"/>
        <v>#N/A</v>
      </c>
      <c r="G154" t="str">
        <f>IF((ISERROR((VLOOKUP(B154,Calculation!C$2:C$548,1,FALSE)))),"not entered","")</f>
        <v/>
      </c>
    </row>
    <row r="155" spans="2:7">
      <c r="B155" s="72" t="s">
        <v>11</v>
      </c>
      <c r="C155" s="74" t="str">
        <f t="shared" si="6"/>
        <v xml:space="preserve"> </v>
      </c>
      <c r="D155" s="74" t="str">
        <f t="shared" si="7"/>
        <v xml:space="preserve"> </v>
      </c>
      <c r="E155" s="130">
        <v>1.1574074074074073E-5</v>
      </c>
      <c r="F155" s="75" t="e">
        <f t="shared" si="8"/>
        <v>#N/A</v>
      </c>
      <c r="G155" t="str">
        <f>IF((ISERROR((VLOOKUP(B155,Calculation!C$2:C$548,1,FALSE)))),"not entered","")</f>
        <v/>
      </c>
    </row>
    <row r="156" spans="2:7">
      <c r="B156" s="72" t="s">
        <v>11</v>
      </c>
      <c r="C156" s="74" t="str">
        <f t="shared" si="6"/>
        <v xml:space="preserve"> </v>
      </c>
      <c r="D156" s="74" t="str">
        <f t="shared" si="7"/>
        <v xml:space="preserve"> </v>
      </c>
      <c r="E156" s="130">
        <v>1.1574074074074073E-5</v>
      </c>
      <c r="F156" s="75" t="e">
        <f t="shared" si="8"/>
        <v>#N/A</v>
      </c>
      <c r="G156" t="str">
        <f>IF((ISERROR((VLOOKUP(B156,Calculation!C$2:C$548,1,FALSE)))),"not entered","")</f>
        <v/>
      </c>
    </row>
    <row r="157" spans="2:7">
      <c r="B157" s="72" t="s">
        <v>11</v>
      </c>
      <c r="C157" s="74" t="str">
        <f t="shared" si="6"/>
        <v xml:space="preserve"> </v>
      </c>
      <c r="D157" s="74" t="str">
        <f t="shared" si="7"/>
        <v xml:space="preserve"> </v>
      </c>
      <c r="E157" s="130">
        <v>1.1574074074074073E-5</v>
      </c>
      <c r="F157" s="75" t="e">
        <f t="shared" si="8"/>
        <v>#N/A</v>
      </c>
      <c r="G157" t="str">
        <f>IF((ISERROR((VLOOKUP(B157,Calculation!C$2:C$548,1,FALSE)))),"not entered","")</f>
        <v/>
      </c>
    </row>
    <row r="158" spans="2:7">
      <c r="B158" s="72" t="s">
        <v>11</v>
      </c>
      <c r="C158" s="74" t="str">
        <f t="shared" si="6"/>
        <v xml:space="preserve"> </v>
      </c>
      <c r="D158" s="74" t="str">
        <f t="shared" si="7"/>
        <v xml:space="preserve"> </v>
      </c>
      <c r="E158" s="130">
        <v>1.1574074074074073E-5</v>
      </c>
      <c r="F158" s="75" t="e">
        <f t="shared" si="8"/>
        <v>#N/A</v>
      </c>
      <c r="G158" t="str">
        <f>IF((ISERROR((VLOOKUP(B158,Calculation!C$2:C$548,1,FALSE)))),"not entered","")</f>
        <v/>
      </c>
    </row>
    <row r="159" spans="2:7">
      <c r="B159" s="72" t="s">
        <v>11</v>
      </c>
      <c r="C159" s="74" t="str">
        <f t="shared" si="6"/>
        <v xml:space="preserve"> </v>
      </c>
      <c r="D159" s="74" t="str">
        <f t="shared" si="7"/>
        <v xml:space="preserve"> </v>
      </c>
      <c r="E159" s="130">
        <v>1.1574074074074073E-5</v>
      </c>
      <c r="F159" s="75" t="e">
        <f t="shared" si="8"/>
        <v>#N/A</v>
      </c>
      <c r="G159" t="str">
        <f>IF((ISERROR((VLOOKUP(B159,Calculation!C$2:C$548,1,FALSE)))),"not entered","")</f>
        <v/>
      </c>
    </row>
    <row r="160" spans="2:7">
      <c r="B160" s="72" t="s">
        <v>11</v>
      </c>
      <c r="C160" s="74" t="str">
        <f t="shared" si="6"/>
        <v xml:space="preserve"> </v>
      </c>
      <c r="D160" s="74" t="str">
        <f t="shared" si="7"/>
        <v xml:space="preserve"> </v>
      </c>
      <c r="E160" s="130">
        <v>1.1574074074074073E-5</v>
      </c>
      <c r="F160" s="75" t="e">
        <f t="shared" si="8"/>
        <v>#N/A</v>
      </c>
      <c r="G160" t="str">
        <f>IF((ISERROR((VLOOKUP(B160,Calculation!C$2:C$548,1,FALSE)))),"not entered","")</f>
        <v/>
      </c>
    </row>
    <row r="161" spans="2:7">
      <c r="B161" s="72" t="s">
        <v>11</v>
      </c>
      <c r="C161" s="74" t="str">
        <f t="shared" si="6"/>
        <v xml:space="preserve"> </v>
      </c>
      <c r="D161" s="74" t="str">
        <f t="shared" si="7"/>
        <v xml:space="preserve"> </v>
      </c>
      <c r="E161" s="130">
        <v>1.1574074074074073E-5</v>
      </c>
      <c r="F161" s="75" t="e">
        <f t="shared" si="8"/>
        <v>#N/A</v>
      </c>
      <c r="G161" t="str">
        <f>IF((ISERROR((VLOOKUP(B161,Calculation!C$2:C$548,1,FALSE)))),"not entered","")</f>
        <v/>
      </c>
    </row>
    <row r="162" spans="2:7">
      <c r="B162" s="72" t="s">
        <v>11</v>
      </c>
      <c r="C162" s="74" t="str">
        <f t="shared" si="6"/>
        <v xml:space="preserve"> </v>
      </c>
      <c r="D162" s="74" t="str">
        <f t="shared" si="7"/>
        <v xml:space="preserve"> </v>
      </c>
      <c r="E162" s="130">
        <v>1.1574074074074073E-5</v>
      </c>
      <c r="F162" s="75" t="e">
        <f t="shared" si="8"/>
        <v>#N/A</v>
      </c>
      <c r="G162" t="str">
        <f>IF((ISERROR((VLOOKUP(B162,Calculation!C$2:C$548,1,FALSE)))),"not entered","")</f>
        <v/>
      </c>
    </row>
    <row r="163" spans="2:7">
      <c r="B163" s="72" t="s">
        <v>11</v>
      </c>
      <c r="C163" s="74" t="str">
        <f t="shared" si="6"/>
        <v xml:space="preserve"> </v>
      </c>
      <c r="D163" s="74" t="str">
        <f t="shared" si="7"/>
        <v xml:space="preserve"> </v>
      </c>
      <c r="E163" s="130">
        <v>1.1574074074074073E-5</v>
      </c>
      <c r="F163" s="75" t="e">
        <f t="shared" si="8"/>
        <v>#N/A</v>
      </c>
      <c r="G163" t="str">
        <f>IF((ISERROR((VLOOKUP(B163,Calculation!C$2:C$548,1,FALSE)))),"not entered","")</f>
        <v/>
      </c>
    </row>
    <row r="164" spans="2:7">
      <c r="B164" s="72" t="s">
        <v>11</v>
      </c>
      <c r="C164" s="74" t="str">
        <f t="shared" si="6"/>
        <v xml:space="preserve"> </v>
      </c>
      <c r="D164" s="74" t="str">
        <f t="shared" si="7"/>
        <v xml:space="preserve"> </v>
      </c>
      <c r="E164" s="130">
        <v>1.1574074074074073E-5</v>
      </c>
      <c r="F164" s="75" t="e">
        <f t="shared" si="8"/>
        <v>#N/A</v>
      </c>
      <c r="G164" t="str">
        <f>IF((ISERROR((VLOOKUP(B164,Calculation!C$2:C$548,1,FALSE)))),"not entered","")</f>
        <v/>
      </c>
    </row>
    <row r="165" spans="2:7">
      <c r="B165" s="72" t="s">
        <v>11</v>
      </c>
      <c r="C165" s="74" t="str">
        <f t="shared" si="6"/>
        <v xml:space="preserve"> </v>
      </c>
      <c r="D165" s="74" t="str">
        <f t="shared" si="7"/>
        <v xml:space="preserve"> </v>
      </c>
      <c r="E165" s="130">
        <v>1.1574074074074073E-5</v>
      </c>
      <c r="F165" s="75" t="e">
        <f t="shared" si="8"/>
        <v>#N/A</v>
      </c>
      <c r="G165" t="str">
        <f>IF((ISERROR((VLOOKUP(B165,Calculation!C$2:C$548,1,FALSE)))),"not entered","")</f>
        <v/>
      </c>
    </row>
    <row r="166" spans="2:7">
      <c r="B166" s="72" t="s">
        <v>11</v>
      </c>
      <c r="C166" s="74" t="str">
        <f t="shared" si="6"/>
        <v xml:space="preserve"> </v>
      </c>
      <c r="D166" s="74" t="str">
        <f t="shared" si="7"/>
        <v xml:space="preserve"> </v>
      </c>
      <c r="E166" s="130">
        <v>1.1574074074074073E-5</v>
      </c>
      <c r="F166" s="75" t="e">
        <f t="shared" si="8"/>
        <v>#N/A</v>
      </c>
      <c r="G166" t="str">
        <f>IF((ISERROR((VLOOKUP(B166,Calculation!C$2:C$548,1,FALSE)))),"not entered","")</f>
        <v/>
      </c>
    </row>
    <row r="167" spans="2:7">
      <c r="B167" s="72" t="s">
        <v>11</v>
      </c>
      <c r="C167" s="74" t="str">
        <f t="shared" si="6"/>
        <v xml:space="preserve"> </v>
      </c>
      <c r="D167" s="74" t="str">
        <f t="shared" si="7"/>
        <v xml:space="preserve"> </v>
      </c>
      <c r="E167" s="130">
        <v>1.1574074074074073E-5</v>
      </c>
      <c r="F167" s="75" t="e">
        <f t="shared" si="8"/>
        <v>#N/A</v>
      </c>
      <c r="G167" t="str">
        <f>IF((ISERROR((VLOOKUP(B167,Calculation!C$2:C$548,1,FALSE)))),"not entered","")</f>
        <v/>
      </c>
    </row>
    <row r="168" spans="2:7">
      <c r="B168" s="72" t="s">
        <v>11</v>
      </c>
      <c r="C168" s="74" t="str">
        <f t="shared" si="6"/>
        <v xml:space="preserve"> </v>
      </c>
      <c r="D168" s="74" t="str">
        <f t="shared" si="7"/>
        <v xml:space="preserve"> </v>
      </c>
      <c r="E168" s="130">
        <v>1.1574074074074073E-5</v>
      </c>
      <c r="F168" s="75" t="e">
        <f t="shared" si="8"/>
        <v>#N/A</v>
      </c>
      <c r="G168" t="str">
        <f>IF((ISERROR((VLOOKUP(B168,Calculation!C$2:C$548,1,FALSE)))),"not entered","")</f>
        <v/>
      </c>
    </row>
    <row r="169" spans="2:7">
      <c r="B169" s="72" t="s">
        <v>11</v>
      </c>
      <c r="C169" s="74" t="str">
        <f t="shared" si="6"/>
        <v xml:space="preserve"> </v>
      </c>
      <c r="D169" s="74" t="str">
        <f t="shared" si="7"/>
        <v xml:space="preserve"> </v>
      </c>
      <c r="E169" s="130">
        <v>1.1574074074074073E-5</v>
      </c>
      <c r="F169" s="75" t="e">
        <f t="shared" si="8"/>
        <v>#N/A</v>
      </c>
      <c r="G169" t="str">
        <f>IF((ISERROR((VLOOKUP(B169,Calculation!C$2:C$548,1,FALSE)))),"not entered","")</f>
        <v/>
      </c>
    </row>
    <row r="170" spans="2:7">
      <c r="B170" s="72" t="s">
        <v>11</v>
      </c>
      <c r="C170" s="74" t="str">
        <f t="shared" si="6"/>
        <v xml:space="preserve"> </v>
      </c>
      <c r="D170" s="74" t="str">
        <f t="shared" si="7"/>
        <v xml:space="preserve"> </v>
      </c>
      <c r="E170" s="130">
        <v>1.1574074074074073E-5</v>
      </c>
      <c r="F170" s="75" t="e">
        <f t="shared" si="8"/>
        <v>#N/A</v>
      </c>
      <c r="G170" t="str">
        <f>IF((ISERROR((VLOOKUP(B170,Calculation!C$2:C$548,1,FALSE)))),"not entered","")</f>
        <v/>
      </c>
    </row>
    <row r="171" spans="2:7">
      <c r="B171" s="72" t="s">
        <v>11</v>
      </c>
      <c r="C171" s="74" t="str">
        <f t="shared" si="6"/>
        <v xml:space="preserve"> </v>
      </c>
      <c r="D171" s="74" t="str">
        <f t="shared" si="7"/>
        <v xml:space="preserve"> </v>
      </c>
      <c r="E171" s="130">
        <v>1.1574074074074073E-5</v>
      </c>
      <c r="F171" s="75" t="e">
        <f t="shared" si="8"/>
        <v>#N/A</v>
      </c>
      <c r="G171" t="str">
        <f>IF((ISERROR((VLOOKUP(B171,Calculation!C$2:C$548,1,FALSE)))),"not entered","")</f>
        <v/>
      </c>
    </row>
    <row r="172" spans="2:7">
      <c r="B172" s="72" t="s">
        <v>11</v>
      </c>
      <c r="C172" s="74" t="str">
        <f t="shared" si="6"/>
        <v xml:space="preserve"> </v>
      </c>
      <c r="D172" s="74" t="str">
        <f t="shared" si="7"/>
        <v xml:space="preserve"> </v>
      </c>
      <c r="E172" s="130">
        <v>1.1574074074074073E-5</v>
      </c>
      <c r="F172" s="75" t="e">
        <f t="shared" si="8"/>
        <v>#N/A</v>
      </c>
      <c r="G172" t="str">
        <f>IF((ISERROR((VLOOKUP(B172,Calculation!C$2:C$548,1,FALSE)))),"not entered","")</f>
        <v/>
      </c>
    </row>
    <row r="173" spans="2:7">
      <c r="B173" s="72" t="s">
        <v>11</v>
      </c>
      <c r="C173" s="74" t="str">
        <f t="shared" si="6"/>
        <v xml:space="preserve"> </v>
      </c>
      <c r="D173" s="74" t="str">
        <f t="shared" si="7"/>
        <v xml:space="preserve"> </v>
      </c>
      <c r="E173" s="130">
        <v>1.1574074074074073E-5</v>
      </c>
      <c r="F173" s="75" t="e">
        <f t="shared" si="8"/>
        <v>#N/A</v>
      </c>
      <c r="G173" t="str">
        <f>IF((ISERROR((VLOOKUP(B173,Calculation!C$2:C$548,1,FALSE)))),"not entered","")</f>
        <v/>
      </c>
    </row>
    <row r="174" spans="2:7">
      <c r="B174" s="72" t="s">
        <v>11</v>
      </c>
      <c r="C174" s="74" t="str">
        <f t="shared" si="6"/>
        <v xml:space="preserve"> </v>
      </c>
      <c r="D174" s="74" t="str">
        <f t="shared" si="7"/>
        <v xml:space="preserve"> </v>
      </c>
      <c r="E174" s="130">
        <v>1.1574074074074073E-5</v>
      </c>
      <c r="F174" s="75" t="e">
        <f t="shared" si="8"/>
        <v>#N/A</v>
      </c>
      <c r="G174" t="str">
        <f>IF((ISERROR((VLOOKUP(B174,Calculation!C$2:C$548,1,FALSE)))),"not entered","")</f>
        <v/>
      </c>
    </row>
    <row r="175" spans="2:7">
      <c r="B175" s="72" t="s">
        <v>11</v>
      </c>
      <c r="C175" s="74" t="str">
        <f t="shared" si="6"/>
        <v xml:space="preserve"> </v>
      </c>
      <c r="D175" s="74" t="str">
        <f t="shared" si="7"/>
        <v xml:space="preserve"> </v>
      </c>
      <c r="E175" s="130">
        <v>1.1574074074074073E-5</v>
      </c>
      <c r="F175" s="75" t="e">
        <f t="shared" si="8"/>
        <v>#N/A</v>
      </c>
      <c r="G175" t="str">
        <f>IF((ISERROR((VLOOKUP(B175,Calculation!C$2:C$548,1,FALSE)))),"not entered","")</f>
        <v/>
      </c>
    </row>
    <row r="176" spans="2:7">
      <c r="B176" s="72" t="s">
        <v>11</v>
      </c>
      <c r="C176" s="74" t="str">
        <f t="shared" si="6"/>
        <v xml:space="preserve"> </v>
      </c>
      <c r="D176" s="74" t="str">
        <f t="shared" si="7"/>
        <v xml:space="preserve"> </v>
      </c>
      <c r="E176" s="130">
        <v>1.1574074074074073E-5</v>
      </c>
      <c r="F176" s="75" t="e">
        <f t="shared" si="8"/>
        <v>#N/A</v>
      </c>
      <c r="G176" t="str">
        <f>IF((ISERROR((VLOOKUP(B176,Calculation!C$2:C$548,1,FALSE)))),"not entered","")</f>
        <v/>
      </c>
    </row>
    <row r="177" spans="2:7">
      <c r="B177" s="72" t="s">
        <v>11</v>
      </c>
      <c r="C177" s="74" t="str">
        <f t="shared" si="6"/>
        <v xml:space="preserve"> </v>
      </c>
      <c r="D177" s="74" t="str">
        <f t="shared" si="7"/>
        <v xml:space="preserve"> </v>
      </c>
      <c r="E177" s="130">
        <v>1.1574074074074073E-5</v>
      </c>
      <c r="F177" s="75" t="e">
        <f t="shared" si="8"/>
        <v>#N/A</v>
      </c>
      <c r="G177" t="str">
        <f>IF((ISERROR((VLOOKUP(B177,Calculation!C$2:C$548,1,FALSE)))),"not entered","")</f>
        <v/>
      </c>
    </row>
    <row r="178" spans="2:7">
      <c r="B178" s="72" t="s">
        <v>11</v>
      </c>
      <c r="C178" s="74" t="str">
        <f t="shared" si="6"/>
        <v xml:space="preserve"> </v>
      </c>
      <c r="D178" s="74" t="str">
        <f t="shared" si="7"/>
        <v xml:space="preserve"> </v>
      </c>
      <c r="E178" s="130">
        <v>1.1574074074074073E-5</v>
      </c>
      <c r="F178" s="75" t="e">
        <f t="shared" si="8"/>
        <v>#N/A</v>
      </c>
      <c r="G178" t="str">
        <f>IF((ISERROR((VLOOKUP(B178,Calculation!C$2:C$548,1,FALSE)))),"not entered","")</f>
        <v/>
      </c>
    </row>
    <row r="179" spans="2:7">
      <c r="B179" s="72" t="s">
        <v>11</v>
      </c>
      <c r="C179" s="74" t="str">
        <f t="shared" si="6"/>
        <v xml:space="preserve"> </v>
      </c>
      <c r="D179" s="74" t="str">
        <f t="shared" si="7"/>
        <v xml:space="preserve"> </v>
      </c>
      <c r="E179" s="130">
        <v>1.1574074074074073E-5</v>
      </c>
      <c r="F179" s="75" t="e">
        <f t="shared" si="8"/>
        <v>#N/A</v>
      </c>
      <c r="G179" t="str">
        <f>IF((ISERROR((VLOOKUP(B179,Calculation!C$2:C$548,1,FALSE)))),"not entered","")</f>
        <v/>
      </c>
    </row>
    <row r="180" spans="2:7">
      <c r="B180" s="72" t="s">
        <v>11</v>
      </c>
      <c r="C180" s="74" t="str">
        <f t="shared" si="6"/>
        <v xml:space="preserve"> </v>
      </c>
      <c r="D180" s="74" t="str">
        <f t="shared" si="7"/>
        <v xml:space="preserve"> </v>
      </c>
      <c r="E180" s="130">
        <v>1.1574074074074073E-5</v>
      </c>
      <c r="F180" s="75" t="e">
        <f t="shared" si="8"/>
        <v>#N/A</v>
      </c>
      <c r="G180" t="str">
        <f>IF((ISERROR((VLOOKUP(B180,Calculation!C$2:C$548,1,FALSE)))),"not entered","")</f>
        <v/>
      </c>
    </row>
    <row r="181" spans="2:7">
      <c r="B181" s="72" t="s">
        <v>11</v>
      </c>
      <c r="C181" s="74" t="str">
        <f t="shared" si="6"/>
        <v xml:space="preserve"> </v>
      </c>
      <c r="D181" s="74" t="str">
        <f t="shared" si="7"/>
        <v xml:space="preserve"> </v>
      </c>
      <c r="E181" s="130">
        <v>1.1574074074074073E-5</v>
      </c>
      <c r="F181" s="75" t="e">
        <f t="shared" si="8"/>
        <v>#N/A</v>
      </c>
      <c r="G181" t="str">
        <f>IF((ISERROR((VLOOKUP(B181,Calculation!C$2:C$548,1,FALSE)))),"not entered","")</f>
        <v/>
      </c>
    </row>
    <row r="182" spans="2:7">
      <c r="B182" s="72" t="s">
        <v>11</v>
      </c>
      <c r="C182" s="74" t="str">
        <f t="shared" si="6"/>
        <v xml:space="preserve"> </v>
      </c>
      <c r="D182" s="74" t="str">
        <f t="shared" si="7"/>
        <v xml:space="preserve"> </v>
      </c>
      <c r="E182" s="130">
        <v>1.1574074074074073E-5</v>
      </c>
      <c r="F182" s="75" t="e">
        <f t="shared" si="8"/>
        <v>#N/A</v>
      </c>
      <c r="G182" t="str">
        <f>IF((ISERROR((VLOOKUP(B182,Calculation!C$2:C$548,1,FALSE)))),"not entered","")</f>
        <v/>
      </c>
    </row>
    <row r="183" spans="2:7">
      <c r="B183" s="72" t="s">
        <v>11</v>
      </c>
      <c r="C183" s="74" t="str">
        <f t="shared" si="6"/>
        <v xml:space="preserve"> </v>
      </c>
      <c r="D183" s="74" t="str">
        <f t="shared" si="7"/>
        <v xml:space="preserve"> </v>
      </c>
      <c r="E183" s="130">
        <v>1.1574074074074073E-5</v>
      </c>
      <c r="F183" s="75" t="e">
        <f t="shared" si="8"/>
        <v>#N/A</v>
      </c>
      <c r="G183" t="str">
        <f>IF((ISERROR((VLOOKUP(B183,Calculation!C$2:C$548,1,FALSE)))),"not entered","")</f>
        <v/>
      </c>
    </row>
    <row r="184" spans="2:7">
      <c r="B184" s="72" t="s">
        <v>11</v>
      </c>
      <c r="C184" s="74" t="str">
        <f t="shared" si="6"/>
        <v xml:space="preserve"> </v>
      </c>
      <c r="D184" s="74" t="str">
        <f t="shared" si="7"/>
        <v xml:space="preserve"> </v>
      </c>
      <c r="E184" s="130">
        <v>1.1574074074074073E-5</v>
      </c>
      <c r="F184" s="75" t="e">
        <f t="shared" si="8"/>
        <v>#N/A</v>
      </c>
      <c r="G184" t="str">
        <f>IF((ISERROR((VLOOKUP(B184,Calculation!C$2:C$548,1,FALSE)))),"not entered","")</f>
        <v/>
      </c>
    </row>
    <row r="185" spans="2:7">
      <c r="B185" s="72" t="s">
        <v>11</v>
      </c>
      <c r="C185" s="74" t="str">
        <f t="shared" si="6"/>
        <v xml:space="preserve"> </v>
      </c>
      <c r="D185" s="74" t="str">
        <f t="shared" si="7"/>
        <v xml:space="preserve"> </v>
      </c>
      <c r="E185" s="130">
        <v>1.1574074074074073E-5</v>
      </c>
      <c r="F185" s="75" t="e">
        <f t="shared" si="8"/>
        <v>#N/A</v>
      </c>
      <c r="G185" t="str">
        <f>IF((ISERROR((VLOOKUP(B185,Calculation!C$2:C$548,1,FALSE)))),"not entered","")</f>
        <v/>
      </c>
    </row>
    <row r="186" spans="2:7">
      <c r="B186" s="72" t="s">
        <v>11</v>
      </c>
      <c r="C186" s="74" t="str">
        <f t="shared" si="6"/>
        <v xml:space="preserve"> </v>
      </c>
      <c r="D186" s="74" t="str">
        <f t="shared" si="7"/>
        <v xml:space="preserve"> </v>
      </c>
      <c r="E186" s="130">
        <v>1.1574074074074073E-5</v>
      </c>
      <c r="F186" s="75" t="e">
        <f t="shared" si="8"/>
        <v>#N/A</v>
      </c>
      <c r="G186" t="str">
        <f>IF((ISERROR((VLOOKUP(B186,Calculation!C$2:C$548,1,FALSE)))),"not entered","")</f>
        <v/>
      </c>
    </row>
    <row r="187" spans="2:7">
      <c r="B187" s="72" t="s">
        <v>11</v>
      </c>
      <c r="C187" s="74" t="str">
        <f t="shared" si="6"/>
        <v xml:space="preserve"> </v>
      </c>
      <c r="D187" s="74" t="str">
        <f t="shared" si="7"/>
        <v xml:space="preserve"> </v>
      </c>
      <c r="E187" s="130">
        <v>1.1574074074074073E-5</v>
      </c>
      <c r="F187" s="75" t="e">
        <f t="shared" si="8"/>
        <v>#N/A</v>
      </c>
      <c r="G187" t="str">
        <f>IF((ISERROR((VLOOKUP(B187,Calculation!C$2:C$548,1,FALSE)))),"not entered","")</f>
        <v/>
      </c>
    </row>
    <row r="188" spans="2:7">
      <c r="B188" s="72" t="s">
        <v>11</v>
      </c>
      <c r="C188" s="74" t="str">
        <f t="shared" si="6"/>
        <v xml:space="preserve"> </v>
      </c>
      <c r="D188" s="74" t="str">
        <f t="shared" si="7"/>
        <v xml:space="preserve"> </v>
      </c>
      <c r="E188" s="130">
        <v>1.1574074074074073E-5</v>
      </c>
      <c r="F188" s="75" t="e">
        <f t="shared" si="8"/>
        <v>#N/A</v>
      </c>
      <c r="G188" t="str">
        <f>IF((ISERROR((VLOOKUP(B188,Calculation!C$2:C$548,1,FALSE)))),"not entered","")</f>
        <v/>
      </c>
    </row>
    <row r="189" spans="2:7">
      <c r="B189" s="72" t="s">
        <v>11</v>
      </c>
      <c r="C189" s="74" t="str">
        <f t="shared" si="6"/>
        <v xml:space="preserve"> </v>
      </c>
      <c r="D189" s="74" t="str">
        <f t="shared" si="7"/>
        <v xml:space="preserve"> </v>
      </c>
      <c r="E189" s="130">
        <v>1.1574074074074073E-5</v>
      </c>
      <c r="F189" s="75" t="e">
        <f t="shared" si="8"/>
        <v>#N/A</v>
      </c>
      <c r="G189" t="str">
        <f>IF((ISERROR((VLOOKUP(B189,Calculation!C$2:C$548,1,FALSE)))),"not entered","")</f>
        <v/>
      </c>
    </row>
    <row r="190" spans="2:7">
      <c r="B190" s="72" t="s">
        <v>11</v>
      </c>
      <c r="C190" s="74" t="str">
        <f t="shared" si="6"/>
        <v xml:space="preserve"> </v>
      </c>
      <c r="D190" s="74" t="str">
        <f t="shared" si="7"/>
        <v xml:space="preserve"> </v>
      </c>
      <c r="E190" s="130">
        <v>1.1574074074074073E-5</v>
      </c>
      <c r="F190" s="75" t="e">
        <f t="shared" si="8"/>
        <v>#N/A</v>
      </c>
      <c r="G190" t="str">
        <f>IF((ISERROR((VLOOKUP(B190,Calculation!C$2:C$548,1,FALSE)))),"not entered","")</f>
        <v/>
      </c>
    </row>
    <row r="191" spans="2:7">
      <c r="B191" s="72" t="s">
        <v>11</v>
      </c>
      <c r="C191" s="74" t="str">
        <f t="shared" si="6"/>
        <v xml:space="preserve"> </v>
      </c>
      <c r="D191" s="74" t="str">
        <f t="shared" si="7"/>
        <v xml:space="preserve"> </v>
      </c>
      <c r="E191" s="130">
        <v>1.1574074074074073E-5</v>
      </c>
      <c r="F191" s="75" t="e">
        <f t="shared" si="8"/>
        <v>#N/A</v>
      </c>
      <c r="G191" t="str">
        <f>IF((ISERROR((VLOOKUP(B191,Calculation!C$2:C$548,1,FALSE)))),"not entered","")</f>
        <v/>
      </c>
    </row>
    <row r="192" spans="2:7">
      <c r="B192" s="72" t="s">
        <v>11</v>
      </c>
      <c r="C192" s="74" t="str">
        <f t="shared" si="6"/>
        <v xml:space="preserve"> </v>
      </c>
      <c r="D192" s="74" t="str">
        <f t="shared" si="7"/>
        <v xml:space="preserve"> </v>
      </c>
      <c r="E192" s="130">
        <v>1.1574074074074073E-5</v>
      </c>
      <c r="F192" s="75" t="e">
        <f t="shared" si="8"/>
        <v>#N/A</v>
      </c>
      <c r="G192" t="str">
        <f>IF((ISERROR((VLOOKUP(B192,Calculation!C$2:C$548,1,FALSE)))),"not entered","")</f>
        <v/>
      </c>
    </row>
    <row r="193" spans="2:7">
      <c r="B193" s="72" t="s">
        <v>11</v>
      </c>
      <c r="C193" s="74" t="str">
        <f t="shared" si="6"/>
        <v xml:space="preserve"> </v>
      </c>
      <c r="D193" s="74" t="str">
        <f t="shared" si="7"/>
        <v xml:space="preserve"> </v>
      </c>
      <c r="E193" s="130">
        <v>1.1574074074074073E-5</v>
      </c>
      <c r="F193" s="75" t="e">
        <f t="shared" si="8"/>
        <v>#N/A</v>
      </c>
      <c r="G193" t="str">
        <f>IF((ISERROR((VLOOKUP(B193,Calculation!C$2:C$548,1,FALSE)))),"not entered","")</f>
        <v/>
      </c>
    </row>
    <row r="194" spans="2:7">
      <c r="B194" s="72" t="s">
        <v>11</v>
      </c>
      <c r="C194" s="74" t="str">
        <f t="shared" si="6"/>
        <v xml:space="preserve"> </v>
      </c>
      <c r="D194" s="74" t="str">
        <f t="shared" si="7"/>
        <v xml:space="preserve"> </v>
      </c>
      <c r="E194" s="130">
        <v>1.1574074074074073E-5</v>
      </c>
      <c r="F194" s="75" t="e">
        <f t="shared" si="8"/>
        <v>#N/A</v>
      </c>
      <c r="G194" t="str">
        <f>IF((ISERROR((VLOOKUP(B194,Calculation!C$2:C$548,1,FALSE)))),"not entered","")</f>
        <v/>
      </c>
    </row>
    <row r="195" spans="2:7">
      <c r="B195" s="72" t="s">
        <v>11</v>
      </c>
      <c r="C195" s="74" t="str">
        <f t="shared" si="6"/>
        <v xml:space="preserve"> </v>
      </c>
      <c r="D195" s="74" t="str">
        <f t="shared" si="7"/>
        <v xml:space="preserve"> </v>
      </c>
      <c r="E195" s="130">
        <v>1.1574074074074073E-5</v>
      </c>
      <c r="F195" s="75" t="e">
        <f t="shared" si="8"/>
        <v>#N/A</v>
      </c>
      <c r="G195" t="str">
        <f>IF((ISERROR((VLOOKUP(B195,Calculation!C$2:C$548,1,FALSE)))),"not entered","")</f>
        <v/>
      </c>
    </row>
    <row r="196" spans="2:7">
      <c r="B196" s="72" t="s">
        <v>11</v>
      </c>
      <c r="C196" s="74" t="str">
        <f t="shared" si="6"/>
        <v xml:space="preserve"> </v>
      </c>
      <c r="D196" s="74" t="str">
        <f t="shared" si="7"/>
        <v xml:space="preserve"> </v>
      </c>
      <c r="E196" s="130">
        <v>1.1574074074074073E-5</v>
      </c>
      <c r="F196" s="75" t="e">
        <f t="shared" si="8"/>
        <v>#N/A</v>
      </c>
      <c r="G196" t="str">
        <f>IF((ISERROR((VLOOKUP(B196,Calculation!C$2:C$548,1,FALSE)))),"not entered","")</f>
        <v/>
      </c>
    </row>
    <row r="197" spans="2:7">
      <c r="B197" s="72" t="s">
        <v>11</v>
      </c>
      <c r="C197" s="74" t="str">
        <f t="shared" si="6"/>
        <v xml:space="preserve"> </v>
      </c>
      <c r="D197" s="74" t="str">
        <f t="shared" si="7"/>
        <v xml:space="preserve"> </v>
      </c>
      <c r="E197" s="130">
        <v>1.1574074074074073E-5</v>
      </c>
      <c r="F197" s="75" t="e">
        <f t="shared" si="8"/>
        <v>#N/A</v>
      </c>
      <c r="G197" t="str">
        <f>IF((ISERROR((VLOOKUP(B197,Calculation!C$2:C$548,1,FALSE)))),"not entered","")</f>
        <v/>
      </c>
    </row>
    <row r="198" spans="2:7">
      <c r="B198" s="72" t="s">
        <v>11</v>
      </c>
      <c r="C198" s="74" t="str">
        <f t="shared" si="6"/>
        <v xml:space="preserve"> </v>
      </c>
      <c r="D198" s="74" t="str">
        <f t="shared" si="7"/>
        <v xml:space="preserve"> </v>
      </c>
      <c r="E198" s="130">
        <v>1.1574074074074073E-5</v>
      </c>
      <c r="F198" s="75" t="e">
        <f t="shared" si="8"/>
        <v>#N/A</v>
      </c>
      <c r="G198" t="str">
        <f>IF((ISERROR((VLOOKUP(B198,Calculation!C$2:C$548,1,FALSE)))),"not entered","")</f>
        <v/>
      </c>
    </row>
    <row r="199" spans="2:7">
      <c r="B199" s="72" t="s">
        <v>11</v>
      </c>
      <c r="C199" s="74" t="str">
        <f t="shared" si="6"/>
        <v xml:space="preserve"> </v>
      </c>
      <c r="D199" s="74" t="str">
        <f t="shared" si="7"/>
        <v xml:space="preserve"> </v>
      </c>
      <c r="E199" s="130">
        <v>1.1574074074074073E-5</v>
      </c>
      <c r="F199" s="75" t="e">
        <f t="shared" si="8"/>
        <v>#N/A</v>
      </c>
      <c r="G199" t="str">
        <f>IF((ISERROR((VLOOKUP(B199,Calculation!C$2:C$548,1,FALSE)))),"not entered","")</f>
        <v/>
      </c>
    </row>
    <row r="200" spans="2:7">
      <c r="B200" s="72" t="s">
        <v>11</v>
      </c>
      <c r="C200" s="74" t="str">
        <f t="shared" si="6"/>
        <v xml:space="preserve"> </v>
      </c>
      <c r="D200" s="74" t="str">
        <f t="shared" si="7"/>
        <v xml:space="preserve"> </v>
      </c>
      <c r="E200" s="130">
        <v>1.1574074074074073E-5</v>
      </c>
      <c r="F200" s="75" t="e">
        <f t="shared" si="8"/>
        <v>#N/A</v>
      </c>
      <c r="G200" t="str">
        <f>IF((ISERROR((VLOOKUP(B200,Calculation!C$2:C$548,1,FALSE)))),"not entered","")</f>
        <v/>
      </c>
    </row>
    <row r="201" spans="2:7">
      <c r="B201" s="72" t="s">
        <v>11</v>
      </c>
      <c r="C201" s="74" t="str">
        <f t="shared" si="6"/>
        <v xml:space="preserve"> </v>
      </c>
      <c r="D201" s="74" t="str">
        <f t="shared" si="7"/>
        <v xml:space="preserve"> </v>
      </c>
      <c r="E201" s="130">
        <v>1.1574074074074073E-5</v>
      </c>
      <c r="F201" s="75" t="e">
        <f t="shared" si="8"/>
        <v>#N/A</v>
      </c>
      <c r="G201" t="str">
        <f>IF((ISERROR((VLOOKUP(B201,Calculation!C$2:C$548,1,FALSE)))),"not entered","")</f>
        <v/>
      </c>
    </row>
    <row r="202" spans="2:7">
      <c r="B202" s="72" t="s">
        <v>11</v>
      </c>
      <c r="C202" s="74" t="str">
        <f t="shared" ref="C202:C208" si="9">VLOOKUP(B202,name,3,FALSE)</f>
        <v xml:space="preserve"> </v>
      </c>
      <c r="D202" s="74" t="str">
        <f t="shared" ref="D202:D208" si="10">VLOOKUP(B202,name,2,FALSE)</f>
        <v xml:space="preserve"> </v>
      </c>
      <c r="E202" s="130">
        <v>1.1574074074074073E-5</v>
      </c>
      <c r="F202" s="75" t="e">
        <f t="shared" si="8"/>
        <v>#N/A</v>
      </c>
      <c r="G202" t="str">
        <f>IF((ISERROR((VLOOKUP(B202,Calculation!C$2:C$548,1,FALSE)))),"not entered","")</f>
        <v/>
      </c>
    </row>
    <row r="203" spans="2:7">
      <c r="B203" s="72" t="s">
        <v>11</v>
      </c>
      <c r="C203" s="74" t="str">
        <f t="shared" si="9"/>
        <v xml:space="preserve"> </v>
      </c>
      <c r="D203" s="74" t="str">
        <f t="shared" si="10"/>
        <v xml:space="preserve"> </v>
      </c>
      <c r="E203" s="130">
        <v>1.1574074074074073E-5</v>
      </c>
      <c r="F203" s="75" t="e">
        <f t="shared" ref="F203:F208" si="11">(VLOOKUP(C203,C$4:E$5,3,FALSE))/(E203/10000)</f>
        <v>#N/A</v>
      </c>
      <c r="G203" t="str">
        <f>IF((ISERROR((VLOOKUP(B203,Calculation!C$2:C$548,1,FALSE)))),"not entered","")</f>
        <v/>
      </c>
    </row>
    <row r="204" spans="2:7">
      <c r="B204" s="72" t="s">
        <v>11</v>
      </c>
      <c r="C204" s="74" t="str">
        <f t="shared" si="9"/>
        <v xml:space="preserve"> </v>
      </c>
      <c r="D204" s="74" t="str">
        <f t="shared" si="10"/>
        <v xml:space="preserve"> </v>
      </c>
      <c r="E204" s="130">
        <v>1.1574074074074073E-5</v>
      </c>
      <c r="F204" s="75" t="e">
        <f t="shared" si="11"/>
        <v>#N/A</v>
      </c>
      <c r="G204" t="str">
        <f>IF((ISERROR((VLOOKUP(B204,Calculation!C$2:C$548,1,FALSE)))),"not entered","")</f>
        <v/>
      </c>
    </row>
    <row r="205" spans="2:7">
      <c r="B205" s="72" t="s">
        <v>11</v>
      </c>
      <c r="C205" s="74" t="str">
        <f t="shared" si="9"/>
        <v xml:space="preserve"> </v>
      </c>
      <c r="D205" s="74" t="str">
        <f t="shared" si="10"/>
        <v xml:space="preserve"> </v>
      </c>
      <c r="E205" s="130">
        <v>1.1574074074074073E-5</v>
      </c>
      <c r="F205" s="75" t="e">
        <f t="shared" si="11"/>
        <v>#N/A</v>
      </c>
      <c r="G205" t="str">
        <f>IF((ISERROR((VLOOKUP(B205,Calculation!C$2:C$548,1,FALSE)))),"not entered","")</f>
        <v/>
      </c>
    </row>
    <row r="206" spans="2:7">
      <c r="B206" s="72" t="s">
        <v>11</v>
      </c>
      <c r="C206" s="74" t="str">
        <f t="shared" si="9"/>
        <v xml:space="preserve"> </v>
      </c>
      <c r="D206" s="74" t="str">
        <f t="shared" si="10"/>
        <v xml:space="preserve"> </v>
      </c>
      <c r="E206" s="130">
        <v>1.1574074074074073E-5</v>
      </c>
      <c r="F206" s="75" t="e">
        <f t="shared" si="11"/>
        <v>#N/A</v>
      </c>
      <c r="G206" t="str">
        <f>IF((ISERROR((VLOOKUP(B206,Calculation!C$2:C$548,1,FALSE)))),"not entered","")</f>
        <v/>
      </c>
    </row>
    <row r="207" spans="2:7">
      <c r="B207" s="72" t="s">
        <v>11</v>
      </c>
      <c r="C207" s="74" t="str">
        <f t="shared" si="9"/>
        <v xml:space="preserve"> </v>
      </c>
      <c r="D207" s="74" t="str">
        <f t="shared" si="10"/>
        <v xml:space="preserve"> </v>
      </c>
      <c r="E207" s="130">
        <v>1.1574074074074073E-5</v>
      </c>
      <c r="F207" s="75" t="e">
        <f t="shared" si="11"/>
        <v>#N/A</v>
      </c>
      <c r="G207" t="str">
        <f>IF((ISERROR((VLOOKUP(B207,Calculation!C$2:C$548,1,FALSE)))),"not entered","")</f>
        <v/>
      </c>
    </row>
    <row r="208" spans="2:7">
      <c r="B208" s="72" t="s">
        <v>11</v>
      </c>
      <c r="C208" s="74" t="str">
        <f t="shared" si="9"/>
        <v xml:space="preserve"> </v>
      </c>
      <c r="D208" s="74" t="str">
        <f t="shared" si="10"/>
        <v xml:space="preserve"> </v>
      </c>
      <c r="E208" s="130">
        <v>1.1574074074074073E-5</v>
      </c>
      <c r="F208" s="75" t="e">
        <f t="shared" si="11"/>
        <v>#N/A</v>
      </c>
      <c r="G208" t="str">
        <f>IF((ISERROR((VLOOKUP(B208,Calculation!C$2:C$548,1,FALSE)))),"not entered","")</f>
        <v/>
      </c>
    </row>
    <row r="209" spans="2:6" ht="13.5" thickBot="1">
      <c r="B209" s="76"/>
      <c r="C209" s="77"/>
      <c r="D209" s="77"/>
      <c r="E209" s="78"/>
      <c r="F209" s="79"/>
    </row>
    <row r="210" spans="2:6">
      <c r="B210" s="30"/>
      <c r="C210" s="57"/>
      <c r="D210" s="57"/>
      <c r="E210" s="31"/>
      <c r="F210" s="32"/>
    </row>
    <row r="211" spans="2:6">
      <c r="B211" s="30"/>
      <c r="C211" s="57"/>
      <c r="D211" s="57"/>
      <c r="E211" s="31"/>
      <c r="F211" s="32"/>
    </row>
  </sheetData>
  <phoneticPr fontId="2" type="noConversion"/>
  <conditionalFormatting sqref="G4:G209">
    <cfRule type="cellIs" dxfId="18" priority="1" stopIfTrue="1" operator="equal">
      <formula>#N/A</formula>
    </cfRule>
  </conditionalFormatting>
  <conditionalFormatting sqref="B1:B211">
    <cfRule type="cellIs" dxfId="17" priority="2" stopIfTrue="1" operator="equal">
      <formula>"x"</formula>
    </cfRule>
  </conditionalFormatting>
  <pageMargins left="0.75" right="0.75" top="1" bottom="1" header="0.5" footer="0.5"/>
  <headerFooter alignWithMargins="0"/>
  <webPublishItems count="2">
    <webPublishItem id="27316" divId="teer league Standard_27316" sourceType="range" sourceRef="A1:F45" destinationFile="C:\A TEER\Web\TEER League 08\gosfield.htm"/>
    <webPublishItem id="32280" divId="teer league Standard_32280" sourceType="range" sourceRef="A1:F48" destinationFile="C:\A TEER\Web\TEER League 08\gosfield.htm"/>
  </webPublishItems>
</worksheet>
</file>

<file path=xl/worksheets/sheet14.xml><?xml version="1.0" encoding="utf-8"?>
<worksheet xmlns="http://schemas.openxmlformats.org/spreadsheetml/2006/main" xmlns:r="http://schemas.openxmlformats.org/officeDocument/2006/relationships">
  <dimension ref="B1:G209"/>
  <sheetViews>
    <sheetView workbookViewId="0"/>
  </sheetViews>
  <sheetFormatPr defaultRowHeight="12.75"/>
  <cols>
    <col min="1" max="1" width="1.85546875" customWidth="1"/>
    <col min="2" max="2" width="6.85546875" bestFit="1" customWidth="1"/>
    <col min="3" max="3" width="12.85546875" bestFit="1" customWidth="1"/>
    <col min="4" max="4" width="5.5703125" bestFit="1" customWidth="1"/>
    <col min="5" max="5" width="8.140625" bestFit="1" customWidth="1"/>
    <col min="6" max="6" width="8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Races!A13</f>
        <v>Tri 8</v>
      </c>
      <c r="C2" s="57"/>
      <c r="D2" s="31"/>
      <c r="E2" s="32"/>
    </row>
    <row r="3" spans="2:7">
      <c r="B3" s="49" t="s">
        <v>2</v>
      </c>
      <c r="C3" s="58" t="s">
        <v>9</v>
      </c>
      <c r="D3" s="50" t="s">
        <v>10</v>
      </c>
      <c r="E3" s="51" t="s">
        <v>4</v>
      </c>
    </row>
    <row r="4" spans="2:7" ht="13.5" thickBot="1">
      <c r="B4" s="49" t="s">
        <v>2</v>
      </c>
      <c r="C4" s="58" t="s">
        <v>24</v>
      </c>
      <c r="D4" s="58" t="s">
        <v>23</v>
      </c>
      <c r="E4" s="50" t="s">
        <v>10</v>
      </c>
      <c r="F4" s="51" t="s">
        <v>4</v>
      </c>
    </row>
    <row r="5" spans="2:7">
      <c r="B5" s="128" t="s">
        <v>74</v>
      </c>
      <c r="C5" s="70" t="s">
        <v>110</v>
      </c>
      <c r="D5" s="70"/>
      <c r="E5" s="129">
        <v>1.1574074074074073E-5</v>
      </c>
      <c r="F5" s="71">
        <f>E5/(E5/100)</f>
        <v>100</v>
      </c>
      <c r="G5" t="str">
        <f>IF((ISERROR((VLOOKUP(B5,Calculation!C$2:C$548,1,FALSE)))),"not entered","")</f>
        <v/>
      </c>
    </row>
    <row r="6" spans="2:7">
      <c r="B6" s="72" t="s">
        <v>74</v>
      </c>
      <c r="C6" s="73" t="s">
        <v>111</v>
      </c>
      <c r="D6" s="73"/>
      <c r="E6" s="130">
        <v>1.1574074074074073E-5</v>
      </c>
      <c r="F6" s="75">
        <f>E6/(E6/100)</f>
        <v>100</v>
      </c>
      <c r="G6" t="str">
        <f>IF((ISERROR((VLOOKUP(B6,Calculation!C$2:C$548,1,FALSE)))),"not entered","")</f>
        <v/>
      </c>
    </row>
    <row r="7" spans="2:7">
      <c r="B7" s="72" t="s">
        <v>11</v>
      </c>
      <c r="C7" s="74" t="str">
        <f t="shared" ref="C7:C70" si="0">VLOOKUP(B7,name,3,FALSE)</f>
        <v xml:space="preserve"> </v>
      </c>
      <c r="D7" s="74" t="str">
        <f t="shared" ref="D7:D70" si="1">VLOOKUP(B7,name,2,FALSE)</f>
        <v xml:space="preserve"> </v>
      </c>
      <c r="E7" s="130">
        <v>1.1574074074074073E-5</v>
      </c>
      <c r="F7" s="75" t="e">
        <f t="shared" ref="F7:F38" si="2">(VLOOKUP(C7,C$4:E$5,3,FALSE))/(E7/10000)</f>
        <v>#N/A</v>
      </c>
      <c r="G7" t="str">
        <f>IF((ISERROR((VLOOKUP(B7,Calculation!C$2:C$548,1,FALSE)))),"not entered","")</f>
        <v/>
      </c>
    </row>
    <row r="8" spans="2:7">
      <c r="B8" s="72" t="s">
        <v>11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IF((ISERROR((VLOOKUP(B8,Calculation!C$2:C$548,1,FALSE)))),"not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IF((ISERROR((VLOOKUP(B9,Calculation!C$2:C$548,1,FALSE)))),"not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IF((ISERROR((VLOOKUP(B10,Calculation!C$2:C$548,1,FALSE)))),"not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IF((ISERROR((VLOOKUP(B11,Calculation!C$2:C$548,1,FALSE)))),"not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IF((ISERROR((VLOOKUP(B12,Calculation!C$2:C$548,1,FALSE)))),"not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IF((ISERROR((VLOOKUP(B13,Calculation!C$2:C$548,1,FALSE)))),"not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IF((ISERROR((VLOOKUP(B14,Calculation!C$2:C$548,1,FALSE)))),"not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IF((ISERROR((VLOOKUP(B15,Calculation!C$2:C$548,1,FALSE)))),"not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IF((ISERROR((VLOOKUP(B16,Calculation!C$2:C$548,1,FALSE)))),"not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IF((ISERROR((VLOOKUP(B17,Calculation!C$2:C$548,1,FALSE)))),"not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IF((ISERROR((VLOOKUP(B18,Calculation!C$2:C$548,1,FALSE)))),"not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IF((ISERROR((VLOOKUP(B19,Calculation!C$2:C$548,1,FALSE)))),"not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IF((ISERROR((VLOOKUP(B20,Calculation!C$2:C$548,1,FALSE)))),"not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IF((ISERROR((VLOOKUP(B21,Calculation!C$2:C$548,1,FALSE)))),"not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IF((ISERROR((VLOOKUP(B22,Calculation!C$2:C$548,1,FALSE)))),"not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IF((ISERROR((VLOOKUP(B23,Calculation!C$2:C$548,1,FALSE)))),"not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IF((ISERROR((VLOOKUP(B24,Calculation!C$2:C$548,1,FALSE)))),"not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IF((ISERROR((VLOOKUP(B25,Calculation!C$2:C$548,1,FALSE)))),"not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IF((ISERROR((VLOOKUP(B26,Calculation!C$2:C$548,1,FALSE)))),"not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IF((ISERROR((VLOOKUP(B27,Calculation!C$2:C$548,1,FALSE)))),"not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IF((ISERROR((VLOOKUP(B28,Calculation!C$2:C$548,1,FALSE)))),"not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IF((ISERROR((VLOOKUP(B29,Calculation!C$2:C$548,1,FALSE)))),"not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IF((ISERROR((VLOOKUP(B30,Calculation!C$2:C$548,1,FALSE)))),"not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IF((ISERROR((VLOOKUP(B31,Calculation!C$2:C$548,1,FALSE)))),"not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IF((ISERROR((VLOOKUP(B32,Calculation!C$2:C$548,1,FALSE)))),"not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IF((ISERROR((VLOOKUP(B33,Calculation!C$2:C$548,1,FALSE)))),"not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IF((ISERROR((VLOOKUP(B34,Calculation!C$2:C$548,1,FALSE)))),"not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IF((ISERROR((VLOOKUP(B35,Calculation!C$2:C$548,1,FALSE)))),"not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IF((ISERROR((VLOOKUP(B36,Calculation!C$2:C$548,1,FALSE)))),"not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IF((ISERROR((VLOOKUP(B37,Calculation!C$2:C$548,1,FALSE)))),"not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si="2"/>
        <v>#N/A</v>
      </c>
      <c r="G38" t="str">
        <f>IF((ISERROR((VLOOKUP(B38,Calculation!C$2:C$548,1,FALSE)))),"not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ref="F39:F70" si="3">(VLOOKUP(C39,C$4:E$5,3,FALSE))/(E39/10000)</f>
        <v>#N/A</v>
      </c>
      <c r="G39" t="str">
        <f>IF((ISERROR((VLOOKUP(B39,Calculation!C$2:C$548,1,FALSE)))),"not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IF((ISERROR((VLOOKUP(B40,Calculation!C$2:C$548,1,FALSE)))),"not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IF((ISERROR((VLOOKUP(B41,Calculation!C$2:C$548,1,FALSE)))),"not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IF((ISERROR((VLOOKUP(B42,Calculation!C$2:C$548,1,FALSE)))),"not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IF((ISERROR((VLOOKUP(B43,Calculation!C$2:C$548,1,FALSE)))),"not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IF((ISERROR((VLOOKUP(B44,Calculation!C$2:C$548,1,FALSE)))),"not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IF((ISERROR((VLOOKUP(B45,Calculation!C$2:C$548,1,FALSE)))),"not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IF((ISERROR((VLOOKUP(B46,Calculation!C$2:C$548,1,FALSE)))),"not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IF((ISERROR((VLOOKUP(B47,Calculation!C$2:C$548,1,FALSE)))),"not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IF((ISERROR((VLOOKUP(B48,Calculation!C$2:C$548,1,FALSE)))),"not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IF((ISERROR((VLOOKUP(B49,Calculation!C$2:C$548,1,FALSE)))),"not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IF((ISERROR((VLOOKUP(B50,Calculation!C$2:C$548,1,FALSE)))),"not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IF((ISERROR((VLOOKUP(B51,Calculation!C$2:C$548,1,FALSE)))),"not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IF((ISERROR((VLOOKUP(B52,Calculation!C$2:C$548,1,FALSE)))),"not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IF((ISERROR((VLOOKUP(B53,Calculation!C$2:C$548,1,FALSE)))),"not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IF((ISERROR((VLOOKUP(B54,Calculation!C$2:C$548,1,FALSE)))),"not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IF((ISERROR((VLOOKUP(B55,Calculation!C$2:C$548,1,FALSE)))),"not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IF((ISERROR((VLOOKUP(B56,Calculation!C$2:C$548,1,FALSE)))),"not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IF((ISERROR((VLOOKUP(B57,Calculation!C$2:C$548,1,FALSE)))),"not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IF((ISERROR((VLOOKUP(B58,Calculation!C$2:C$548,1,FALSE)))),"not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IF((ISERROR((VLOOKUP(B59,Calculation!C$2:C$548,1,FALSE)))),"not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IF((ISERROR((VLOOKUP(B60,Calculation!C$2:C$548,1,FALSE)))),"not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IF((ISERROR((VLOOKUP(B61,Calculation!C$2:C$548,1,FALSE)))),"not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IF((ISERROR((VLOOKUP(B62,Calculation!C$2:C$548,1,FALSE)))),"not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IF((ISERROR((VLOOKUP(B63,Calculation!C$2:C$548,1,FALSE)))),"not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IF((ISERROR((VLOOKUP(B64,Calculation!C$2:C$548,1,FALSE)))),"not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IF((ISERROR((VLOOKUP(B65,Calculation!C$2:C$548,1,FALSE)))),"not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IF((ISERROR((VLOOKUP(B66,Calculation!C$2:C$548,1,FALSE)))),"not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IF((ISERROR((VLOOKUP(B67,Calculation!C$2:C$548,1,FALSE)))),"not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IF((ISERROR((VLOOKUP(B68,Calculation!C$2:C$548,1,FALSE)))),"not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IF((ISERROR((VLOOKUP(B69,Calculation!C$2:C$548,1,FALSE)))),"not entered","")</f>
        <v/>
      </c>
    </row>
    <row r="70" spans="2:7">
      <c r="B70" s="72" t="s">
        <v>11</v>
      </c>
      <c r="C70" s="74" t="str">
        <f t="shared" si="0"/>
        <v xml:space="preserve"> </v>
      </c>
      <c r="D70" s="74" t="str">
        <f t="shared" si="1"/>
        <v xml:space="preserve"> </v>
      </c>
      <c r="E70" s="130">
        <v>1.1574074074074073E-5</v>
      </c>
      <c r="F70" s="75" t="e">
        <f t="shared" si="3"/>
        <v>#N/A</v>
      </c>
      <c r="G70" t="str">
        <f>IF((ISERROR((VLOOKUP(B70,Calculation!C$2:C$548,1,FALSE)))),"not entered","")</f>
        <v/>
      </c>
    </row>
    <row r="71" spans="2:7">
      <c r="B71" s="72" t="s">
        <v>11</v>
      </c>
      <c r="C71" s="74" t="str">
        <f t="shared" ref="C71:C134" si="4">VLOOKUP(B71,name,3,FALSE)</f>
        <v xml:space="preserve"> </v>
      </c>
      <c r="D71" s="74" t="str">
        <f t="shared" ref="D71:D134" si="5">VLOOKUP(B71,name,2,FALSE)</f>
        <v xml:space="preserve"> </v>
      </c>
      <c r="E71" s="130">
        <v>1.1574074074074073E-5</v>
      </c>
      <c r="F71" s="75" t="e">
        <f t="shared" ref="F71:F102" si="6">(VLOOKUP(C71,C$4:E$5,3,FALSE))/(E71/10000)</f>
        <v>#N/A</v>
      </c>
      <c r="G71" t="str">
        <f>IF((ISERROR((VLOOKUP(B71,Calculation!C$2:C$548,1,FALSE)))),"not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IF((ISERROR((VLOOKUP(B72,Calculation!C$2:C$548,1,FALSE)))),"not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IF((ISERROR((VLOOKUP(B73,Calculation!C$2:C$548,1,FALSE)))),"not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IF((ISERROR((VLOOKUP(B74,Calculation!C$2:C$548,1,FALSE)))),"not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IF((ISERROR((VLOOKUP(B75,Calculation!C$2:C$548,1,FALSE)))),"not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IF((ISERROR((VLOOKUP(B76,Calculation!C$2:C$548,1,FALSE)))),"not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IF((ISERROR((VLOOKUP(B77,Calculation!C$2:C$548,1,FALSE)))),"not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IF((ISERROR((VLOOKUP(B78,Calculation!C$2:C$548,1,FALSE)))),"not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IF((ISERROR((VLOOKUP(B79,Calculation!C$2:C$548,1,FALSE)))),"not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IF((ISERROR((VLOOKUP(B80,Calculation!C$2:C$548,1,FALSE)))),"not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IF((ISERROR((VLOOKUP(B81,Calculation!C$2:C$548,1,FALSE)))),"not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IF((ISERROR((VLOOKUP(B82,Calculation!C$2:C$548,1,FALSE)))),"not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IF((ISERROR((VLOOKUP(B83,Calculation!C$2:C$548,1,FALSE)))),"not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IF((ISERROR((VLOOKUP(B84,Calculation!C$2:C$548,1,FALSE)))),"not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IF((ISERROR((VLOOKUP(B85,Calculation!C$2:C$548,1,FALSE)))),"not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IF((ISERROR((VLOOKUP(B86,Calculation!C$2:C$548,1,FALSE)))),"not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IF((ISERROR((VLOOKUP(B87,Calculation!C$2:C$548,1,FALSE)))),"not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IF((ISERROR((VLOOKUP(B88,Calculation!C$2:C$548,1,FALSE)))),"not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IF((ISERROR((VLOOKUP(B89,Calculation!C$2:C$548,1,FALSE)))),"not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IF((ISERROR((VLOOKUP(B90,Calculation!C$2:C$548,1,FALSE)))),"not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IF((ISERROR((VLOOKUP(B91,Calculation!C$2:C$548,1,FALSE)))),"not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IF((ISERROR((VLOOKUP(B92,Calculation!C$2:C$548,1,FALSE)))),"not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IF((ISERROR((VLOOKUP(B93,Calculation!C$2:C$548,1,FALSE)))),"not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IF((ISERROR((VLOOKUP(B94,Calculation!C$2:C$548,1,FALSE)))),"not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IF((ISERROR((VLOOKUP(B95,Calculation!C$2:C$548,1,FALSE)))),"not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IF((ISERROR((VLOOKUP(B96,Calculation!C$2:C$548,1,FALSE)))),"not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IF((ISERROR((VLOOKUP(B97,Calculation!C$2:C$548,1,FALSE)))),"not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IF((ISERROR((VLOOKUP(B98,Calculation!C$2:C$548,1,FALSE)))),"not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IF((ISERROR((VLOOKUP(B99,Calculation!C$2:C$548,1,FALSE)))),"not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IF((ISERROR((VLOOKUP(B100,Calculation!C$2:C$548,1,FALSE)))),"not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IF((ISERROR((VLOOKUP(B101,Calculation!C$2:C$548,1,FALSE)))),"not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si="6"/>
        <v>#N/A</v>
      </c>
      <c r="G102" t="str">
        <f>IF((ISERROR((VLOOKUP(B102,Calculation!C$2:C$548,1,FALSE)))),"not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ref="F103:F134" si="7">(VLOOKUP(C103,C$4:E$5,3,FALSE))/(E103/10000)</f>
        <v>#N/A</v>
      </c>
      <c r="G103" t="str">
        <f>IF((ISERROR((VLOOKUP(B103,Calculation!C$2:C$548,1,FALSE)))),"not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IF((ISERROR((VLOOKUP(B104,Calculation!C$2:C$548,1,FALSE)))),"not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IF((ISERROR((VLOOKUP(B105,Calculation!C$2:C$548,1,FALSE)))),"not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IF((ISERROR((VLOOKUP(B106,Calculation!C$2:C$548,1,FALSE)))),"not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IF((ISERROR((VLOOKUP(B107,Calculation!C$2:C$548,1,FALSE)))),"not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IF((ISERROR((VLOOKUP(B108,Calculation!C$2:C$548,1,FALSE)))),"not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IF((ISERROR((VLOOKUP(B109,Calculation!C$2:C$548,1,FALSE)))),"not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IF((ISERROR((VLOOKUP(B110,Calculation!C$2:C$548,1,FALSE)))),"not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IF((ISERROR((VLOOKUP(B111,Calculation!C$2:C$548,1,FALSE)))),"not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IF((ISERROR((VLOOKUP(B112,Calculation!C$2:C$548,1,FALSE)))),"not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IF((ISERROR((VLOOKUP(B113,Calculation!C$2:C$548,1,FALSE)))),"not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IF((ISERROR((VLOOKUP(B114,Calculation!C$2:C$548,1,FALSE)))),"not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IF((ISERROR((VLOOKUP(B115,Calculation!C$2:C$548,1,FALSE)))),"not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IF((ISERROR((VLOOKUP(B116,Calculation!C$2:C$548,1,FALSE)))),"not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IF((ISERROR((VLOOKUP(B117,Calculation!C$2:C$548,1,FALSE)))),"not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IF((ISERROR((VLOOKUP(B118,Calculation!C$2:C$548,1,FALSE)))),"not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IF((ISERROR((VLOOKUP(B119,Calculation!C$2:C$548,1,FALSE)))),"not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IF((ISERROR((VLOOKUP(B120,Calculation!C$2:C$548,1,FALSE)))),"not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IF((ISERROR((VLOOKUP(B121,Calculation!C$2:C$548,1,FALSE)))),"not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IF((ISERROR((VLOOKUP(B122,Calculation!C$2:C$548,1,FALSE)))),"not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IF((ISERROR((VLOOKUP(B123,Calculation!C$2:C$548,1,FALSE)))),"not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IF((ISERROR((VLOOKUP(B124,Calculation!C$2:C$548,1,FALSE)))),"not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IF((ISERROR((VLOOKUP(B125,Calculation!C$2:C$548,1,FALSE)))),"not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IF((ISERROR((VLOOKUP(B126,Calculation!C$2:C$548,1,FALSE)))),"not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IF((ISERROR((VLOOKUP(B127,Calculation!C$2:C$548,1,FALSE)))),"not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IF((ISERROR((VLOOKUP(B128,Calculation!C$2:C$548,1,FALSE)))),"not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IF((ISERROR((VLOOKUP(B129,Calculation!C$2:C$548,1,FALSE)))),"not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IF((ISERROR((VLOOKUP(B130,Calculation!C$2:C$548,1,FALSE)))),"not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IF((ISERROR((VLOOKUP(B131,Calculation!C$2:C$548,1,FALSE)))),"not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IF((ISERROR((VLOOKUP(B132,Calculation!C$2:C$548,1,FALSE)))),"not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IF((ISERROR((VLOOKUP(B133,Calculation!C$2:C$548,1,FALSE)))),"not entered","")</f>
        <v/>
      </c>
    </row>
    <row r="134" spans="2:7">
      <c r="B134" s="72" t="s">
        <v>11</v>
      </c>
      <c r="C134" s="74" t="str">
        <f t="shared" si="4"/>
        <v xml:space="preserve"> </v>
      </c>
      <c r="D134" s="74" t="str">
        <f t="shared" si="5"/>
        <v xml:space="preserve"> </v>
      </c>
      <c r="E134" s="130">
        <v>1.1574074074074073E-5</v>
      </c>
      <c r="F134" s="75" t="e">
        <f t="shared" si="7"/>
        <v>#N/A</v>
      </c>
      <c r="G134" t="str">
        <f>IF((ISERROR((VLOOKUP(B134,Calculation!C$2:C$548,1,FALSE)))),"not entered","")</f>
        <v/>
      </c>
    </row>
    <row r="135" spans="2:7">
      <c r="B135" s="72" t="s">
        <v>11</v>
      </c>
      <c r="C135" s="74" t="str">
        <f t="shared" ref="C135:C198" si="8">VLOOKUP(B135,name,3,FALSE)</f>
        <v xml:space="preserve"> </v>
      </c>
      <c r="D135" s="74" t="str">
        <f t="shared" ref="D135:D198" si="9">VLOOKUP(B135,name,2,FALSE)</f>
        <v xml:space="preserve"> </v>
      </c>
      <c r="E135" s="130">
        <v>1.1574074074074073E-5</v>
      </c>
      <c r="F135" s="75" t="e">
        <f t="shared" ref="F135:F166" si="10">(VLOOKUP(C135,C$4:E$5,3,FALSE))/(E135/10000)</f>
        <v>#N/A</v>
      </c>
      <c r="G135" t="str">
        <f>IF((ISERROR((VLOOKUP(B135,Calculation!C$2:C$548,1,FALSE)))),"not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IF((ISERROR((VLOOKUP(B136,Calculation!C$2:C$548,1,FALSE)))),"not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IF((ISERROR((VLOOKUP(B137,Calculation!C$2:C$548,1,FALSE)))),"not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IF((ISERROR((VLOOKUP(B138,Calculation!C$2:C$548,1,FALSE)))),"not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IF((ISERROR((VLOOKUP(B139,Calculation!C$2:C$548,1,FALSE)))),"not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IF((ISERROR((VLOOKUP(B140,Calculation!C$2:C$548,1,FALSE)))),"not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IF((ISERROR((VLOOKUP(B141,Calculation!C$2:C$548,1,FALSE)))),"not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IF((ISERROR((VLOOKUP(B142,Calculation!C$2:C$548,1,FALSE)))),"not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IF((ISERROR((VLOOKUP(B143,Calculation!C$2:C$548,1,FALSE)))),"not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IF((ISERROR((VLOOKUP(B144,Calculation!C$2:C$548,1,FALSE)))),"not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IF((ISERROR((VLOOKUP(B145,Calculation!C$2:C$548,1,FALSE)))),"not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IF((ISERROR((VLOOKUP(B146,Calculation!C$2:C$548,1,FALSE)))),"not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IF((ISERROR((VLOOKUP(B147,Calculation!C$2:C$548,1,FALSE)))),"not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IF((ISERROR((VLOOKUP(B148,Calculation!C$2:C$548,1,FALSE)))),"not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IF((ISERROR((VLOOKUP(B149,Calculation!C$2:C$548,1,FALSE)))),"not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IF((ISERROR((VLOOKUP(B150,Calculation!C$2:C$548,1,FALSE)))),"not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IF((ISERROR((VLOOKUP(B151,Calculation!C$2:C$548,1,FALSE)))),"not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IF((ISERROR((VLOOKUP(B152,Calculation!C$2:C$548,1,FALSE)))),"not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IF((ISERROR((VLOOKUP(B153,Calculation!C$2:C$548,1,FALSE)))),"not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IF((ISERROR((VLOOKUP(B154,Calculation!C$2:C$548,1,FALSE)))),"not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IF((ISERROR((VLOOKUP(B155,Calculation!C$2:C$548,1,FALSE)))),"not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IF((ISERROR((VLOOKUP(B156,Calculation!C$2:C$548,1,FALSE)))),"not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IF((ISERROR((VLOOKUP(B157,Calculation!C$2:C$548,1,FALSE)))),"not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IF((ISERROR((VLOOKUP(B158,Calculation!C$2:C$548,1,FALSE)))),"not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IF((ISERROR((VLOOKUP(B159,Calculation!C$2:C$548,1,FALSE)))),"not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IF((ISERROR((VLOOKUP(B160,Calculation!C$2:C$548,1,FALSE)))),"not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IF((ISERROR((VLOOKUP(B161,Calculation!C$2:C$548,1,FALSE)))),"not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IF((ISERROR((VLOOKUP(B162,Calculation!C$2:C$548,1,FALSE)))),"not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IF((ISERROR((VLOOKUP(B163,Calculation!C$2:C$548,1,FALSE)))),"not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IF((ISERROR((VLOOKUP(B164,Calculation!C$2:C$548,1,FALSE)))),"not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IF((ISERROR((VLOOKUP(B165,Calculation!C$2:C$548,1,FALSE)))),"not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si="10"/>
        <v>#N/A</v>
      </c>
      <c r="G166" t="str">
        <f>IF((ISERROR((VLOOKUP(B166,Calculation!C$2:C$548,1,FALSE)))),"not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ref="F167:F198" si="11">(VLOOKUP(C167,C$4:E$5,3,FALSE))/(E167/10000)</f>
        <v>#N/A</v>
      </c>
      <c r="G167" t="str">
        <f>IF((ISERROR((VLOOKUP(B167,Calculation!C$2:C$548,1,FALSE)))),"not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IF((ISERROR((VLOOKUP(B168,Calculation!C$2:C$548,1,FALSE)))),"not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IF((ISERROR((VLOOKUP(B169,Calculation!C$2:C$548,1,FALSE)))),"not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IF((ISERROR((VLOOKUP(B170,Calculation!C$2:C$548,1,FALSE)))),"not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IF((ISERROR((VLOOKUP(B171,Calculation!C$2:C$548,1,FALSE)))),"not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IF((ISERROR((VLOOKUP(B172,Calculation!C$2:C$548,1,FALSE)))),"not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IF((ISERROR((VLOOKUP(B173,Calculation!C$2:C$548,1,FALSE)))),"not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IF((ISERROR((VLOOKUP(B174,Calculation!C$2:C$548,1,FALSE)))),"not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IF((ISERROR((VLOOKUP(B175,Calculation!C$2:C$548,1,FALSE)))),"not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IF((ISERROR((VLOOKUP(B176,Calculation!C$2:C$548,1,FALSE)))),"not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IF((ISERROR((VLOOKUP(B177,Calculation!C$2:C$548,1,FALSE)))),"not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IF((ISERROR((VLOOKUP(B178,Calculation!C$2:C$548,1,FALSE)))),"not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IF((ISERROR((VLOOKUP(B179,Calculation!C$2:C$548,1,FALSE)))),"not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IF((ISERROR((VLOOKUP(B180,Calculation!C$2:C$548,1,FALSE)))),"not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IF((ISERROR((VLOOKUP(B181,Calculation!C$2:C$548,1,FALSE)))),"not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IF((ISERROR((VLOOKUP(B182,Calculation!C$2:C$548,1,FALSE)))),"not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IF((ISERROR((VLOOKUP(B183,Calculation!C$2:C$548,1,FALSE)))),"not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IF((ISERROR((VLOOKUP(B184,Calculation!C$2:C$548,1,FALSE)))),"not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IF((ISERROR((VLOOKUP(B185,Calculation!C$2:C$548,1,FALSE)))),"not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IF((ISERROR((VLOOKUP(B186,Calculation!C$2:C$548,1,FALSE)))),"not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IF((ISERROR((VLOOKUP(B187,Calculation!C$2:C$548,1,FALSE)))),"not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IF((ISERROR((VLOOKUP(B188,Calculation!C$2:C$548,1,FALSE)))),"not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IF((ISERROR((VLOOKUP(B189,Calculation!C$2:C$548,1,FALSE)))),"not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IF((ISERROR((VLOOKUP(B190,Calculation!C$2:C$548,1,FALSE)))),"not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IF((ISERROR((VLOOKUP(B191,Calculation!C$2:C$548,1,FALSE)))),"not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IF((ISERROR((VLOOKUP(B192,Calculation!C$2:C$548,1,FALSE)))),"not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IF((ISERROR((VLOOKUP(B193,Calculation!C$2:C$548,1,FALSE)))),"not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IF((ISERROR((VLOOKUP(B194,Calculation!C$2:C$548,1,FALSE)))),"not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IF((ISERROR((VLOOKUP(B195,Calculation!C$2:C$548,1,FALSE)))),"not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IF((ISERROR((VLOOKUP(B196,Calculation!C$2:C$548,1,FALSE)))),"not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IF((ISERROR((VLOOKUP(B197,Calculation!C$2:C$548,1,FALSE)))),"not entered","")</f>
        <v/>
      </c>
    </row>
    <row r="198" spans="2:7">
      <c r="B198" s="72" t="s">
        <v>11</v>
      </c>
      <c r="C198" s="74" t="str">
        <f t="shared" si="8"/>
        <v xml:space="preserve"> </v>
      </c>
      <c r="D198" s="74" t="str">
        <f t="shared" si="9"/>
        <v xml:space="preserve"> </v>
      </c>
      <c r="E198" s="130">
        <v>1.1574074074074073E-5</v>
      </c>
      <c r="F198" s="75" t="e">
        <f t="shared" si="11"/>
        <v>#N/A</v>
      </c>
      <c r="G198" t="str">
        <f>IF((ISERROR((VLOOKUP(B198,Calculation!C$2:C$548,1,FALSE)))),"not entered","")</f>
        <v/>
      </c>
    </row>
    <row r="199" spans="2:7">
      <c r="B199" s="72" t="s">
        <v>11</v>
      </c>
      <c r="C199" s="74" t="str">
        <f t="shared" ref="C199:C205" si="12">VLOOKUP(B199,name,3,FALSE)</f>
        <v xml:space="preserve"> </v>
      </c>
      <c r="D199" s="74" t="str">
        <f t="shared" ref="D199:D205" si="13">VLOOKUP(B199,name,2,FALSE)</f>
        <v xml:space="preserve"> </v>
      </c>
      <c r="E199" s="130">
        <v>1.1574074074074073E-5</v>
      </c>
      <c r="F199" s="75" t="e">
        <f t="shared" ref="F199:F205" si="14">(VLOOKUP(C199,C$4:E$5,3,FALSE))/(E199/10000)</f>
        <v>#N/A</v>
      </c>
      <c r="G199" t="str">
        <f>IF((ISERROR((VLOOKUP(B199,Calculation!C$2:C$548,1,FALSE)))),"not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IF((ISERROR((VLOOKUP(B200,Calculation!C$2:C$548,1,FALSE)))),"not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IF((ISERROR((VLOOKUP(B201,Calculation!C$2:C$548,1,FALSE)))),"not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IF((ISERROR((VLOOKUP(B202,Calculation!C$2:C$548,1,FALSE)))),"not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IF((ISERROR((VLOOKUP(B203,Calculation!C$2:C$548,1,FALSE)))),"not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IF((ISERROR((VLOOKUP(B204,Calculation!C$2:C$548,1,FALSE)))),"not entered","")</f>
        <v/>
      </c>
    </row>
    <row r="205" spans="2:7">
      <c r="B205" s="72" t="s">
        <v>11</v>
      </c>
      <c r="C205" s="74" t="str">
        <f t="shared" si="12"/>
        <v xml:space="preserve"> </v>
      </c>
      <c r="D205" s="74" t="str">
        <f t="shared" si="13"/>
        <v xml:space="preserve"> </v>
      </c>
      <c r="E205" s="130">
        <v>1.1574074074074073E-5</v>
      </c>
      <c r="F205" s="75" t="e">
        <f t="shared" si="14"/>
        <v>#N/A</v>
      </c>
      <c r="G205" t="str">
        <f>IF((ISERROR((VLOOKUP(B205,Calculation!C$2:C$548,1,FALSE)))),"not entered","")</f>
        <v/>
      </c>
    </row>
    <row r="206" spans="2:7" ht="13.5" thickBot="1">
      <c r="B206" s="76"/>
      <c r="C206" s="77"/>
      <c r="D206" s="77"/>
      <c r="E206" s="78"/>
      <c r="F206" s="79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16" priority="1" stopIfTrue="1" operator="equal">
      <formula>"x"</formula>
    </cfRule>
  </conditionalFormatting>
  <conditionalFormatting sqref="G5:G206">
    <cfRule type="cellIs" dxfId="15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208"/>
  <sheetViews>
    <sheetView workbookViewId="0"/>
  </sheetViews>
  <sheetFormatPr defaultRowHeight="12.75"/>
  <cols>
    <col min="1" max="1" width="2.140625" customWidth="1"/>
    <col min="2" max="2" width="6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Races!A14</f>
        <v>Tri 9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110</v>
      </c>
      <c r="D4" s="70"/>
      <c r="E4" s="129">
        <v>1.1574074074074073E-5</v>
      </c>
      <c r="F4" s="71">
        <f>E4/(E4/100)</f>
        <v>100</v>
      </c>
      <c r="G4" t="str">
        <f>IF((ISERROR((VLOOKUP(B4,Calculation!C$2:C$548,1,FALSE)))),"not entered","")</f>
        <v/>
      </c>
    </row>
    <row r="5" spans="2:7">
      <c r="B5" s="72" t="s">
        <v>74</v>
      </c>
      <c r="C5" s="73" t="s">
        <v>111</v>
      </c>
      <c r="D5" s="73"/>
      <c r="E5" s="130">
        <v>1.1574074074074073E-5</v>
      </c>
      <c r="F5" s="75">
        <f>E5/(E5/100)</f>
        <v>100</v>
      </c>
      <c r="G5" t="str">
        <f>IF((ISERROR((VLOOKUP(B5,Calculation!C$2:C$548,1,FALSE)))),"not entered","")</f>
        <v/>
      </c>
    </row>
    <row r="6" spans="2:7">
      <c r="B6" s="72" t="s">
        <v>11</v>
      </c>
      <c r="C6" s="74" t="str">
        <f t="shared" ref="C6:C69" si="0">VLOOKUP(B6,name,3,FALSE)</f>
        <v xml:space="preserve"> </v>
      </c>
      <c r="D6" s="74" t="str">
        <f t="shared" ref="D6:D69" si="1">VLOOKUP(B6,name,2,FALSE)</f>
        <v xml:space="preserve"> </v>
      </c>
      <c r="E6" s="130">
        <v>1.1574074074074073E-5</v>
      </c>
      <c r="F6" s="75" t="e">
        <f t="shared" ref="F6:F37" si="2">(VLOOKUP(C6,C$4:E$5,3,FALSE))/(E6/10000)</f>
        <v>#N/A</v>
      </c>
      <c r="G6" t="str">
        <f>IF((ISERROR((VLOOKUP(B6,Calculation!C$2:C$548,1,FALSE)))),"not entered","")</f>
        <v/>
      </c>
    </row>
    <row r="7" spans="2:7">
      <c r="B7" s="72" t="s">
        <v>11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IF((ISERROR((VLOOKUP(B7,Calculation!C$2:C$548,1,FALSE)))),"not entered","")</f>
        <v/>
      </c>
    </row>
    <row r="8" spans="2:7">
      <c r="B8" s="72" t="s">
        <v>11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IF((ISERROR((VLOOKUP(B8,Calculation!C$2:C$548,1,FALSE)))),"not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IF((ISERROR((VLOOKUP(B9,Calculation!C$2:C$548,1,FALSE)))),"not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IF((ISERROR((VLOOKUP(B10,Calculation!C$2:C$548,1,FALSE)))),"not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IF((ISERROR((VLOOKUP(B11,Calculation!C$2:C$548,1,FALSE)))),"not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IF((ISERROR((VLOOKUP(B12,Calculation!C$2:C$548,1,FALSE)))),"not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IF((ISERROR((VLOOKUP(B13,Calculation!C$2:C$548,1,FALSE)))),"not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IF((ISERROR((VLOOKUP(B14,Calculation!C$2:C$548,1,FALSE)))),"not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IF((ISERROR((VLOOKUP(B15,Calculation!C$2:C$548,1,FALSE)))),"not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IF((ISERROR((VLOOKUP(B16,Calculation!C$2:C$548,1,FALSE)))),"not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IF((ISERROR((VLOOKUP(B17,Calculation!C$2:C$548,1,FALSE)))),"not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IF((ISERROR((VLOOKUP(B18,Calculation!C$2:C$548,1,FALSE)))),"not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IF((ISERROR((VLOOKUP(B19,Calculation!C$2:C$548,1,FALSE)))),"not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IF((ISERROR((VLOOKUP(B20,Calculation!C$2:C$548,1,FALSE)))),"not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IF((ISERROR((VLOOKUP(B21,Calculation!C$2:C$548,1,FALSE)))),"not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IF((ISERROR((VLOOKUP(B22,Calculation!C$2:C$548,1,FALSE)))),"not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IF((ISERROR((VLOOKUP(B23,Calculation!C$2:C$548,1,FALSE)))),"not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IF((ISERROR((VLOOKUP(B24,Calculation!C$2:C$548,1,FALSE)))),"not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IF((ISERROR((VLOOKUP(B25,Calculation!C$2:C$548,1,FALSE)))),"not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IF((ISERROR((VLOOKUP(B26,Calculation!C$2:C$548,1,FALSE)))),"not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IF((ISERROR((VLOOKUP(B27,Calculation!C$2:C$548,1,FALSE)))),"not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IF((ISERROR((VLOOKUP(B28,Calculation!C$2:C$548,1,FALSE)))),"not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IF((ISERROR((VLOOKUP(B29,Calculation!C$2:C$548,1,FALSE)))),"not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IF((ISERROR((VLOOKUP(B30,Calculation!C$2:C$548,1,FALSE)))),"not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IF((ISERROR((VLOOKUP(B31,Calculation!C$2:C$548,1,FALSE)))),"not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IF((ISERROR((VLOOKUP(B32,Calculation!C$2:C$548,1,FALSE)))),"not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IF((ISERROR((VLOOKUP(B33,Calculation!C$2:C$548,1,FALSE)))),"not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IF((ISERROR((VLOOKUP(B34,Calculation!C$2:C$548,1,FALSE)))),"not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IF((ISERROR((VLOOKUP(B35,Calculation!C$2:C$548,1,FALSE)))),"not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IF((ISERROR((VLOOKUP(B36,Calculation!C$2:C$548,1,FALSE)))),"not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IF((ISERROR((VLOOKUP(B37,Calculation!C$2:C$548,1,FALSE)))),"not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IF((ISERROR((VLOOKUP(B38,Calculation!C$2:C$548,1,FALSE)))),"not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IF((ISERROR((VLOOKUP(B39,Calculation!C$2:C$548,1,FALSE)))),"not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IF((ISERROR((VLOOKUP(B40,Calculation!C$2:C$548,1,FALSE)))),"not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IF((ISERROR((VLOOKUP(B41,Calculation!C$2:C$548,1,FALSE)))),"not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IF((ISERROR((VLOOKUP(B42,Calculation!C$2:C$548,1,FALSE)))),"not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IF((ISERROR((VLOOKUP(B43,Calculation!C$2:C$548,1,FALSE)))),"not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IF((ISERROR((VLOOKUP(B44,Calculation!C$2:C$548,1,FALSE)))),"not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IF((ISERROR((VLOOKUP(B45,Calculation!C$2:C$548,1,FALSE)))),"not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IF((ISERROR((VLOOKUP(B46,Calculation!C$2:C$548,1,FALSE)))),"not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IF((ISERROR((VLOOKUP(B47,Calculation!C$2:C$548,1,FALSE)))),"not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IF((ISERROR((VLOOKUP(B48,Calculation!C$2:C$548,1,FALSE)))),"not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IF((ISERROR((VLOOKUP(B49,Calculation!C$2:C$548,1,FALSE)))),"not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IF((ISERROR((VLOOKUP(B50,Calculation!C$2:C$548,1,FALSE)))),"not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IF((ISERROR((VLOOKUP(B51,Calculation!C$2:C$548,1,FALSE)))),"not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IF((ISERROR((VLOOKUP(B52,Calculation!C$2:C$548,1,FALSE)))),"not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IF((ISERROR((VLOOKUP(B53,Calculation!C$2:C$548,1,FALSE)))),"not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IF((ISERROR((VLOOKUP(B54,Calculation!C$2:C$548,1,FALSE)))),"not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IF((ISERROR((VLOOKUP(B55,Calculation!C$2:C$548,1,FALSE)))),"not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IF((ISERROR((VLOOKUP(B56,Calculation!C$2:C$548,1,FALSE)))),"not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IF((ISERROR((VLOOKUP(B57,Calculation!C$2:C$548,1,FALSE)))),"not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IF((ISERROR((VLOOKUP(B58,Calculation!C$2:C$548,1,FALSE)))),"not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IF((ISERROR((VLOOKUP(B59,Calculation!C$2:C$548,1,FALSE)))),"not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IF((ISERROR((VLOOKUP(B60,Calculation!C$2:C$548,1,FALSE)))),"not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IF((ISERROR((VLOOKUP(B61,Calculation!C$2:C$548,1,FALSE)))),"not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IF((ISERROR((VLOOKUP(B62,Calculation!C$2:C$548,1,FALSE)))),"not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IF((ISERROR((VLOOKUP(B63,Calculation!C$2:C$548,1,FALSE)))),"not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IF((ISERROR((VLOOKUP(B64,Calculation!C$2:C$548,1,FALSE)))),"not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IF((ISERROR((VLOOKUP(B65,Calculation!C$2:C$548,1,FALSE)))),"not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IF((ISERROR((VLOOKUP(B66,Calculation!C$2:C$548,1,FALSE)))),"not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IF((ISERROR((VLOOKUP(B67,Calculation!C$2:C$548,1,FALSE)))),"not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IF((ISERROR((VLOOKUP(B68,Calculation!C$2:C$548,1,FALSE)))),"not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IF((ISERROR((VLOOKUP(B69,Calculation!C$2:C$548,1,FALSE)))),"not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0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IF((ISERROR((VLOOKUP(B70,Calculation!C$2:C$548,1,FALSE)))),"not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IF((ISERROR((VLOOKUP(B71,Calculation!C$2:C$548,1,FALSE)))),"not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IF((ISERROR((VLOOKUP(B72,Calculation!C$2:C$548,1,FALSE)))),"not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IF((ISERROR((VLOOKUP(B73,Calculation!C$2:C$548,1,FALSE)))),"not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IF((ISERROR((VLOOKUP(B74,Calculation!C$2:C$548,1,FALSE)))),"not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IF((ISERROR((VLOOKUP(B75,Calculation!C$2:C$548,1,FALSE)))),"not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IF((ISERROR((VLOOKUP(B76,Calculation!C$2:C$548,1,FALSE)))),"not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IF((ISERROR((VLOOKUP(B77,Calculation!C$2:C$548,1,FALSE)))),"not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IF((ISERROR((VLOOKUP(B78,Calculation!C$2:C$548,1,FALSE)))),"not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IF((ISERROR((VLOOKUP(B79,Calculation!C$2:C$548,1,FALSE)))),"not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IF((ISERROR((VLOOKUP(B80,Calculation!C$2:C$548,1,FALSE)))),"not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IF((ISERROR((VLOOKUP(B81,Calculation!C$2:C$548,1,FALSE)))),"not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IF((ISERROR((VLOOKUP(B82,Calculation!C$2:C$548,1,FALSE)))),"not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IF((ISERROR((VLOOKUP(B83,Calculation!C$2:C$548,1,FALSE)))),"not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IF((ISERROR((VLOOKUP(B84,Calculation!C$2:C$548,1,FALSE)))),"not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IF((ISERROR((VLOOKUP(B85,Calculation!C$2:C$548,1,FALSE)))),"not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IF((ISERROR((VLOOKUP(B86,Calculation!C$2:C$548,1,FALSE)))),"not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IF((ISERROR((VLOOKUP(B87,Calculation!C$2:C$548,1,FALSE)))),"not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IF((ISERROR((VLOOKUP(B88,Calculation!C$2:C$548,1,FALSE)))),"not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IF((ISERROR((VLOOKUP(B89,Calculation!C$2:C$548,1,FALSE)))),"not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IF((ISERROR((VLOOKUP(B90,Calculation!C$2:C$548,1,FALSE)))),"not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IF((ISERROR((VLOOKUP(B91,Calculation!C$2:C$548,1,FALSE)))),"not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IF((ISERROR((VLOOKUP(B92,Calculation!C$2:C$548,1,FALSE)))),"not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IF((ISERROR((VLOOKUP(B93,Calculation!C$2:C$548,1,FALSE)))),"not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IF((ISERROR((VLOOKUP(B94,Calculation!C$2:C$548,1,FALSE)))),"not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IF((ISERROR((VLOOKUP(B95,Calculation!C$2:C$548,1,FALSE)))),"not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IF((ISERROR((VLOOKUP(B96,Calculation!C$2:C$548,1,FALSE)))),"not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IF((ISERROR((VLOOKUP(B97,Calculation!C$2:C$548,1,FALSE)))),"not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IF((ISERROR((VLOOKUP(B98,Calculation!C$2:C$548,1,FALSE)))),"not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IF((ISERROR((VLOOKUP(B99,Calculation!C$2:C$548,1,FALSE)))),"not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IF((ISERROR((VLOOKUP(B100,Calculation!C$2:C$548,1,FALSE)))),"not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IF((ISERROR((VLOOKUP(B101,Calculation!C$2:C$548,1,FALSE)))),"not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IF((ISERROR((VLOOKUP(B102,Calculation!C$2:C$548,1,FALSE)))),"not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IF((ISERROR((VLOOKUP(B103,Calculation!C$2:C$548,1,FALSE)))),"not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IF((ISERROR((VLOOKUP(B104,Calculation!C$2:C$548,1,FALSE)))),"not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IF((ISERROR((VLOOKUP(B105,Calculation!C$2:C$548,1,FALSE)))),"not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IF((ISERROR((VLOOKUP(B106,Calculation!C$2:C$548,1,FALSE)))),"not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IF((ISERROR((VLOOKUP(B107,Calculation!C$2:C$548,1,FALSE)))),"not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IF((ISERROR((VLOOKUP(B108,Calculation!C$2:C$548,1,FALSE)))),"not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IF((ISERROR((VLOOKUP(B109,Calculation!C$2:C$548,1,FALSE)))),"not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IF((ISERROR((VLOOKUP(B110,Calculation!C$2:C$548,1,FALSE)))),"not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IF((ISERROR((VLOOKUP(B111,Calculation!C$2:C$548,1,FALSE)))),"not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IF((ISERROR((VLOOKUP(B112,Calculation!C$2:C$548,1,FALSE)))),"not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IF((ISERROR((VLOOKUP(B113,Calculation!C$2:C$548,1,FALSE)))),"not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IF((ISERROR((VLOOKUP(B114,Calculation!C$2:C$548,1,FALSE)))),"not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IF((ISERROR((VLOOKUP(B115,Calculation!C$2:C$548,1,FALSE)))),"not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IF((ISERROR((VLOOKUP(B116,Calculation!C$2:C$548,1,FALSE)))),"not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IF((ISERROR((VLOOKUP(B117,Calculation!C$2:C$548,1,FALSE)))),"not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IF((ISERROR((VLOOKUP(B118,Calculation!C$2:C$548,1,FALSE)))),"not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IF((ISERROR((VLOOKUP(B119,Calculation!C$2:C$548,1,FALSE)))),"not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IF((ISERROR((VLOOKUP(B120,Calculation!C$2:C$548,1,FALSE)))),"not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IF((ISERROR((VLOOKUP(B121,Calculation!C$2:C$548,1,FALSE)))),"not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IF((ISERROR((VLOOKUP(B122,Calculation!C$2:C$548,1,FALSE)))),"not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IF((ISERROR((VLOOKUP(B123,Calculation!C$2:C$548,1,FALSE)))),"not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IF((ISERROR((VLOOKUP(B124,Calculation!C$2:C$548,1,FALSE)))),"not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IF((ISERROR((VLOOKUP(B125,Calculation!C$2:C$548,1,FALSE)))),"not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IF((ISERROR((VLOOKUP(B126,Calculation!C$2:C$548,1,FALSE)))),"not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IF((ISERROR((VLOOKUP(B127,Calculation!C$2:C$548,1,FALSE)))),"not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IF((ISERROR((VLOOKUP(B128,Calculation!C$2:C$548,1,FALSE)))),"not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IF((ISERROR((VLOOKUP(B129,Calculation!C$2:C$548,1,FALSE)))),"not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IF((ISERROR((VLOOKUP(B130,Calculation!C$2:C$548,1,FALSE)))),"not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IF((ISERROR((VLOOKUP(B131,Calculation!C$2:C$548,1,FALSE)))),"not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IF((ISERROR((VLOOKUP(B132,Calculation!C$2:C$548,1,FALSE)))),"not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IF((ISERROR((VLOOKUP(B133,Calculation!C$2:C$548,1,FALSE)))),"not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IF((ISERROR((VLOOKUP(B134,Calculation!C$2:C$548,1,FALSE)))),"not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IF((ISERROR((VLOOKUP(B135,Calculation!C$2:C$548,1,FALSE)))),"not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IF((ISERROR((VLOOKUP(B136,Calculation!C$2:C$548,1,FALSE)))),"not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IF((ISERROR((VLOOKUP(B137,Calculation!C$2:C$548,1,FALSE)))),"not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IF((ISERROR((VLOOKUP(B138,Calculation!C$2:C$548,1,FALSE)))),"not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IF((ISERROR((VLOOKUP(B139,Calculation!C$2:C$548,1,FALSE)))),"not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IF((ISERROR((VLOOKUP(B140,Calculation!C$2:C$548,1,FALSE)))),"not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IF((ISERROR((VLOOKUP(B141,Calculation!C$2:C$548,1,FALSE)))),"not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IF((ISERROR((VLOOKUP(B142,Calculation!C$2:C$548,1,FALSE)))),"not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IF((ISERROR((VLOOKUP(B143,Calculation!C$2:C$548,1,FALSE)))),"not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IF((ISERROR((VLOOKUP(B144,Calculation!C$2:C$548,1,FALSE)))),"not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IF((ISERROR((VLOOKUP(B145,Calculation!C$2:C$548,1,FALSE)))),"not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IF((ISERROR((VLOOKUP(B146,Calculation!C$2:C$548,1,FALSE)))),"not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IF((ISERROR((VLOOKUP(B147,Calculation!C$2:C$548,1,FALSE)))),"not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IF((ISERROR((VLOOKUP(B148,Calculation!C$2:C$548,1,FALSE)))),"not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IF((ISERROR((VLOOKUP(B149,Calculation!C$2:C$548,1,FALSE)))),"not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IF((ISERROR((VLOOKUP(B150,Calculation!C$2:C$548,1,FALSE)))),"not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IF((ISERROR((VLOOKUP(B151,Calculation!C$2:C$548,1,FALSE)))),"not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IF((ISERROR((VLOOKUP(B152,Calculation!C$2:C$548,1,FALSE)))),"not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IF((ISERROR((VLOOKUP(B153,Calculation!C$2:C$548,1,FALSE)))),"not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IF((ISERROR((VLOOKUP(B154,Calculation!C$2:C$548,1,FALSE)))),"not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IF((ISERROR((VLOOKUP(B155,Calculation!C$2:C$548,1,FALSE)))),"not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IF((ISERROR((VLOOKUP(B156,Calculation!C$2:C$548,1,FALSE)))),"not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IF((ISERROR((VLOOKUP(B157,Calculation!C$2:C$548,1,FALSE)))),"not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IF((ISERROR((VLOOKUP(B158,Calculation!C$2:C$548,1,FALSE)))),"not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IF((ISERROR((VLOOKUP(B159,Calculation!C$2:C$548,1,FALSE)))),"not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IF((ISERROR((VLOOKUP(B160,Calculation!C$2:C$548,1,FALSE)))),"not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IF((ISERROR((VLOOKUP(B161,Calculation!C$2:C$548,1,FALSE)))),"not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IF((ISERROR((VLOOKUP(B162,Calculation!C$2:C$548,1,FALSE)))),"not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IF((ISERROR((VLOOKUP(B163,Calculation!C$2:C$548,1,FALSE)))),"not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IF((ISERROR((VLOOKUP(B164,Calculation!C$2:C$548,1,FALSE)))),"not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IF((ISERROR((VLOOKUP(B165,Calculation!C$2:C$548,1,FALSE)))),"not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IF((ISERROR((VLOOKUP(B166,Calculation!C$2:C$548,1,FALSE)))),"not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IF((ISERROR((VLOOKUP(B167,Calculation!C$2:C$548,1,FALSE)))),"not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IF((ISERROR((VLOOKUP(B168,Calculation!C$2:C$548,1,FALSE)))),"not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IF((ISERROR((VLOOKUP(B169,Calculation!C$2:C$548,1,FALSE)))),"not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IF((ISERROR((VLOOKUP(B170,Calculation!C$2:C$548,1,FALSE)))),"not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IF((ISERROR((VLOOKUP(B171,Calculation!C$2:C$548,1,FALSE)))),"not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IF((ISERROR((VLOOKUP(B172,Calculation!C$2:C$548,1,FALSE)))),"not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IF((ISERROR((VLOOKUP(B173,Calculation!C$2:C$548,1,FALSE)))),"not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IF((ISERROR((VLOOKUP(B174,Calculation!C$2:C$548,1,FALSE)))),"not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IF((ISERROR((VLOOKUP(B175,Calculation!C$2:C$548,1,FALSE)))),"not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IF((ISERROR((VLOOKUP(B176,Calculation!C$2:C$548,1,FALSE)))),"not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IF((ISERROR((VLOOKUP(B177,Calculation!C$2:C$548,1,FALSE)))),"not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IF((ISERROR((VLOOKUP(B178,Calculation!C$2:C$548,1,FALSE)))),"not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IF((ISERROR((VLOOKUP(B179,Calculation!C$2:C$548,1,FALSE)))),"not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IF((ISERROR((VLOOKUP(B180,Calculation!C$2:C$548,1,FALSE)))),"not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IF((ISERROR((VLOOKUP(B181,Calculation!C$2:C$548,1,FALSE)))),"not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IF((ISERROR((VLOOKUP(B182,Calculation!C$2:C$548,1,FALSE)))),"not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IF((ISERROR((VLOOKUP(B183,Calculation!C$2:C$548,1,FALSE)))),"not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IF((ISERROR((VLOOKUP(B184,Calculation!C$2:C$548,1,FALSE)))),"not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IF((ISERROR((VLOOKUP(B185,Calculation!C$2:C$548,1,FALSE)))),"not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IF((ISERROR((VLOOKUP(B186,Calculation!C$2:C$548,1,FALSE)))),"not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IF((ISERROR((VLOOKUP(B187,Calculation!C$2:C$548,1,FALSE)))),"not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IF((ISERROR((VLOOKUP(B188,Calculation!C$2:C$548,1,FALSE)))),"not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IF((ISERROR((VLOOKUP(B189,Calculation!C$2:C$548,1,FALSE)))),"not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IF((ISERROR((VLOOKUP(B190,Calculation!C$2:C$548,1,FALSE)))),"not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IF((ISERROR((VLOOKUP(B191,Calculation!C$2:C$548,1,FALSE)))),"not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IF((ISERROR((VLOOKUP(B192,Calculation!C$2:C$548,1,FALSE)))),"not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IF((ISERROR((VLOOKUP(B193,Calculation!C$2:C$548,1,FALSE)))),"not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IF((ISERROR((VLOOKUP(B194,Calculation!C$2:C$548,1,FALSE)))),"not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IF((ISERROR((VLOOKUP(B195,Calculation!C$2:C$548,1,FALSE)))),"not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IF((ISERROR((VLOOKUP(B196,Calculation!C$2:C$548,1,FALSE)))),"not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IF((ISERROR((VLOOKUP(B197,Calculation!C$2:C$548,1,FALSE)))),"not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IF((ISERROR((VLOOKUP(B198,Calculation!C$2:C$548,1,FALSE)))),"not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IF((ISERROR((VLOOKUP(B199,Calculation!C$2:C$548,1,FALSE)))),"not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IF((ISERROR((VLOOKUP(B200,Calculation!C$2:C$548,1,FALSE)))),"not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IF((ISERROR((VLOOKUP(B201,Calculation!C$2:C$548,1,FALSE)))),"not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IF((ISERROR((VLOOKUP(B202,Calculation!C$2:C$548,1,FALSE)))),"not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IF((ISERROR((VLOOKUP(B203,Calculation!C$2:C$548,1,FALSE)))),"not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IF((ISERROR((VLOOKUP(B204,Calculation!C$2:C$548,1,FALSE)))),"not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</sheetData>
  <phoneticPr fontId="2" type="noConversion"/>
  <conditionalFormatting sqref="B1:B208">
    <cfRule type="cellIs" dxfId="14" priority="1" stopIfTrue="1" operator="equal">
      <formula>"x"</formula>
    </cfRule>
  </conditionalFormatting>
  <conditionalFormatting sqref="G4:G205">
    <cfRule type="cellIs" dxfId="13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B1:G207"/>
  <sheetViews>
    <sheetView workbookViewId="0"/>
  </sheetViews>
  <sheetFormatPr defaultRowHeight="12.75"/>
  <cols>
    <col min="1" max="1" width="1.5703125" customWidth="1"/>
    <col min="2" max="2" width="7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Races!A15</f>
        <v>Tri 10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110</v>
      </c>
      <c r="D4" s="70"/>
      <c r="E4" s="129">
        <v>1.1574074074074073E-5</v>
      </c>
      <c r="F4" s="71">
        <f>E4/(E4/100)</f>
        <v>100</v>
      </c>
      <c r="G4" t="str">
        <f>IF((ISERROR((VLOOKUP(B4,Calculation!C$2:C$548,1,FALSE)))),"not entered","")</f>
        <v/>
      </c>
    </row>
    <row r="5" spans="2:7">
      <c r="B5" s="72" t="s">
        <v>74</v>
      </c>
      <c r="C5" s="73" t="s">
        <v>111</v>
      </c>
      <c r="D5" s="73"/>
      <c r="E5" s="130">
        <v>1.1574074074074073E-5</v>
      </c>
      <c r="F5" s="75">
        <f>E5/(E5/100)</f>
        <v>100</v>
      </c>
      <c r="G5" t="str">
        <f>IF((ISERROR((VLOOKUP(B5,Calculation!C$2:C$548,1,FALSE)))),"not entered","")</f>
        <v/>
      </c>
    </row>
    <row r="6" spans="2:7">
      <c r="B6" s="72" t="s">
        <v>11</v>
      </c>
      <c r="C6" s="74" t="str">
        <f t="shared" ref="C6:C69" si="0">VLOOKUP(B6,name,3,FALSE)</f>
        <v xml:space="preserve"> </v>
      </c>
      <c r="D6" s="74" t="str">
        <f t="shared" ref="D6:D69" si="1">VLOOKUP(B6,name,2,FALSE)</f>
        <v xml:space="preserve"> </v>
      </c>
      <c r="E6" s="130">
        <v>1.1574074074074073E-5</v>
      </c>
      <c r="F6" s="75" t="e">
        <f t="shared" ref="F6:F37" si="2">(VLOOKUP(C6,C$4:E$5,3,FALSE))/(E6/10000)</f>
        <v>#N/A</v>
      </c>
      <c r="G6" t="str">
        <f>IF((ISERROR((VLOOKUP(B6,Calculation!C$2:C$548,1,FALSE)))),"not entered","")</f>
        <v/>
      </c>
    </row>
    <row r="7" spans="2:7">
      <c r="B7" s="72" t="s">
        <v>11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IF((ISERROR((VLOOKUP(B7,Calculation!C$2:C$548,1,FALSE)))),"not entered","")</f>
        <v/>
      </c>
    </row>
    <row r="8" spans="2:7">
      <c r="B8" s="72" t="s">
        <v>11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IF((ISERROR((VLOOKUP(B8,Calculation!C$2:C$548,1,FALSE)))),"not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IF((ISERROR((VLOOKUP(B9,Calculation!C$2:C$548,1,FALSE)))),"not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IF((ISERROR((VLOOKUP(B10,Calculation!C$2:C$548,1,FALSE)))),"not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IF((ISERROR((VLOOKUP(B11,Calculation!C$2:C$548,1,FALSE)))),"not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IF((ISERROR((VLOOKUP(B12,Calculation!C$2:C$548,1,FALSE)))),"not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IF((ISERROR((VLOOKUP(B13,Calculation!C$2:C$548,1,FALSE)))),"not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IF((ISERROR((VLOOKUP(B14,Calculation!C$2:C$548,1,FALSE)))),"not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IF((ISERROR((VLOOKUP(B15,Calculation!C$2:C$548,1,FALSE)))),"not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IF((ISERROR((VLOOKUP(B16,Calculation!C$2:C$548,1,FALSE)))),"not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IF((ISERROR((VLOOKUP(B17,Calculation!C$2:C$548,1,FALSE)))),"not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IF((ISERROR((VLOOKUP(B18,Calculation!C$2:C$548,1,FALSE)))),"not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IF((ISERROR((VLOOKUP(B19,Calculation!C$2:C$548,1,FALSE)))),"not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IF((ISERROR((VLOOKUP(B20,Calculation!C$2:C$548,1,FALSE)))),"not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IF((ISERROR((VLOOKUP(B21,Calculation!C$2:C$548,1,FALSE)))),"not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IF((ISERROR((VLOOKUP(B22,Calculation!C$2:C$548,1,FALSE)))),"not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IF((ISERROR((VLOOKUP(B23,Calculation!C$2:C$548,1,FALSE)))),"not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IF((ISERROR((VLOOKUP(B24,Calculation!C$2:C$548,1,FALSE)))),"not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IF((ISERROR((VLOOKUP(B25,Calculation!C$2:C$548,1,FALSE)))),"not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IF((ISERROR((VLOOKUP(B26,Calculation!C$2:C$548,1,FALSE)))),"not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IF((ISERROR((VLOOKUP(B27,Calculation!C$2:C$548,1,FALSE)))),"not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IF((ISERROR((VLOOKUP(B28,Calculation!C$2:C$548,1,FALSE)))),"not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IF((ISERROR((VLOOKUP(B29,Calculation!C$2:C$548,1,FALSE)))),"not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IF((ISERROR((VLOOKUP(B30,Calculation!C$2:C$548,1,FALSE)))),"not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IF((ISERROR((VLOOKUP(B31,Calculation!C$2:C$548,1,FALSE)))),"not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IF((ISERROR((VLOOKUP(B32,Calculation!C$2:C$548,1,FALSE)))),"not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IF((ISERROR((VLOOKUP(B33,Calculation!C$2:C$548,1,FALSE)))),"not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IF((ISERROR((VLOOKUP(B34,Calculation!C$2:C$548,1,FALSE)))),"not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IF((ISERROR((VLOOKUP(B35,Calculation!C$2:C$548,1,FALSE)))),"not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IF((ISERROR((VLOOKUP(B36,Calculation!C$2:C$548,1,FALSE)))),"not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IF((ISERROR((VLOOKUP(B37,Calculation!C$2:C$548,1,FALSE)))),"not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IF((ISERROR((VLOOKUP(B38,Calculation!C$2:C$548,1,FALSE)))),"not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IF((ISERROR((VLOOKUP(B39,Calculation!C$2:C$548,1,FALSE)))),"not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IF((ISERROR((VLOOKUP(B40,Calculation!C$2:C$548,1,FALSE)))),"not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IF((ISERROR((VLOOKUP(B41,Calculation!C$2:C$548,1,FALSE)))),"not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IF((ISERROR((VLOOKUP(B42,Calculation!C$2:C$548,1,FALSE)))),"not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IF((ISERROR((VLOOKUP(B43,Calculation!C$2:C$548,1,FALSE)))),"not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IF((ISERROR((VLOOKUP(B44,Calculation!C$2:C$548,1,FALSE)))),"not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IF((ISERROR((VLOOKUP(B45,Calculation!C$2:C$548,1,FALSE)))),"not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IF((ISERROR((VLOOKUP(B46,Calculation!C$2:C$548,1,FALSE)))),"not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IF((ISERROR((VLOOKUP(B47,Calculation!C$2:C$548,1,FALSE)))),"not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IF((ISERROR((VLOOKUP(B48,Calculation!C$2:C$548,1,FALSE)))),"not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IF((ISERROR((VLOOKUP(B49,Calculation!C$2:C$548,1,FALSE)))),"not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IF((ISERROR((VLOOKUP(B50,Calculation!C$2:C$548,1,FALSE)))),"not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IF((ISERROR((VLOOKUP(B51,Calculation!C$2:C$548,1,FALSE)))),"not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IF((ISERROR((VLOOKUP(B52,Calculation!C$2:C$548,1,FALSE)))),"not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IF((ISERROR((VLOOKUP(B53,Calculation!C$2:C$548,1,FALSE)))),"not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IF((ISERROR((VLOOKUP(B54,Calculation!C$2:C$548,1,FALSE)))),"not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IF((ISERROR((VLOOKUP(B55,Calculation!C$2:C$548,1,FALSE)))),"not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IF((ISERROR((VLOOKUP(B56,Calculation!C$2:C$548,1,FALSE)))),"not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IF((ISERROR((VLOOKUP(B57,Calculation!C$2:C$548,1,FALSE)))),"not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IF((ISERROR((VLOOKUP(B58,Calculation!C$2:C$548,1,FALSE)))),"not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IF((ISERROR((VLOOKUP(B59,Calculation!C$2:C$548,1,FALSE)))),"not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IF((ISERROR((VLOOKUP(B60,Calculation!C$2:C$548,1,FALSE)))),"not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IF((ISERROR((VLOOKUP(B61,Calculation!C$2:C$548,1,FALSE)))),"not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IF((ISERROR((VLOOKUP(B62,Calculation!C$2:C$548,1,FALSE)))),"not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IF((ISERROR((VLOOKUP(B63,Calculation!C$2:C$548,1,FALSE)))),"not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IF((ISERROR((VLOOKUP(B64,Calculation!C$2:C$548,1,FALSE)))),"not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IF((ISERROR((VLOOKUP(B65,Calculation!C$2:C$548,1,FALSE)))),"not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IF((ISERROR((VLOOKUP(B66,Calculation!C$2:C$548,1,FALSE)))),"not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IF((ISERROR((VLOOKUP(B67,Calculation!C$2:C$548,1,FALSE)))),"not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IF((ISERROR((VLOOKUP(B68,Calculation!C$2:C$548,1,FALSE)))),"not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IF((ISERROR((VLOOKUP(B69,Calculation!C$2:C$548,1,FALSE)))),"not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0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IF((ISERROR((VLOOKUP(B70,Calculation!C$2:C$548,1,FALSE)))),"not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IF((ISERROR((VLOOKUP(B71,Calculation!C$2:C$548,1,FALSE)))),"not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IF((ISERROR((VLOOKUP(B72,Calculation!C$2:C$548,1,FALSE)))),"not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IF((ISERROR((VLOOKUP(B73,Calculation!C$2:C$548,1,FALSE)))),"not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IF((ISERROR((VLOOKUP(B74,Calculation!C$2:C$548,1,FALSE)))),"not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IF((ISERROR((VLOOKUP(B75,Calculation!C$2:C$548,1,FALSE)))),"not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IF((ISERROR((VLOOKUP(B76,Calculation!C$2:C$548,1,FALSE)))),"not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IF((ISERROR((VLOOKUP(B77,Calculation!C$2:C$548,1,FALSE)))),"not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IF((ISERROR((VLOOKUP(B78,Calculation!C$2:C$548,1,FALSE)))),"not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IF((ISERROR((VLOOKUP(B79,Calculation!C$2:C$548,1,FALSE)))),"not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IF((ISERROR((VLOOKUP(B80,Calculation!C$2:C$548,1,FALSE)))),"not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IF((ISERROR((VLOOKUP(B81,Calculation!C$2:C$548,1,FALSE)))),"not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IF((ISERROR((VLOOKUP(B82,Calculation!C$2:C$548,1,FALSE)))),"not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IF((ISERROR((VLOOKUP(B83,Calculation!C$2:C$548,1,FALSE)))),"not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IF((ISERROR((VLOOKUP(B84,Calculation!C$2:C$548,1,FALSE)))),"not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IF((ISERROR((VLOOKUP(B85,Calculation!C$2:C$548,1,FALSE)))),"not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IF((ISERROR((VLOOKUP(B86,Calculation!C$2:C$548,1,FALSE)))),"not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IF((ISERROR((VLOOKUP(B87,Calculation!C$2:C$548,1,FALSE)))),"not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IF((ISERROR((VLOOKUP(B88,Calculation!C$2:C$548,1,FALSE)))),"not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IF((ISERROR((VLOOKUP(B89,Calculation!C$2:C$548,1,FALSE)))),"not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IF((ISERROR((VLOOKUP(B90,Calculation!C$2:C$548,1,FALSE)))),"not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IF((ISERROR((VLOOKUP(B91,Calculation!C$2:C$548,1,FALSE)))),"not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IF((ISERROR((VLOOKUP(B92,Calculation!C$2:C$548,1,FALSE)))),"not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IF((ISERROR((VLOOKUP(B93,Calculation!C$2:C$548,1,FALSE)))),"not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IF((ISERROR((VLOOKUP(B94,Calculation!C$2:C$548,1,FALSE)))),"not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IF((ISERROR((VLOOKUP(B95,Calculation!C$2:C$548,1,FALSE)))),"not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IF((ISERROR((VLOOKUP(B96,Calculation!C$2:C$548,1,FALSE)))),"not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IF((ISERROR((VLOOKUP(B97,Calculation!C$2:C$548,1,FALSE)))),"not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IF((ISERROR((VLOOKUP(B98,Calculation!C$2:C$548,1,FALSE)))),"not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IF((ISERROR((VLOOKUP(B99,Calculation!C$2:C$548,1,FALSE)))),"not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IF((ISERROR((VLOOKUP(B100,Calculation!C$2:C$548,1,FALSE)))),"not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IF((ISERROR((VLOOKUP(B101,Calculation!C$2:C$548,1,FALSE)))),"not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IF((ISERROR((VLOOKUP(B102,Calculation!C$2:C$548,1,FALSE)))),"not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IF((ISERROR((VLOOKUP(B103,Calculation!C$2:C$548,1,FALSE)))),"not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IF((ISERROR((VLOOKUP(B104,Calculation!C$2:C$548,1,FALSE)))),"not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IF((ISERROR((VLOOKUP(B105,Calculation!C$2:C$548,1,FALSE)))),"not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IF((ISERROR((VLOOKUP(B106,Calculation!C$2:C$548,1,FALSE)))),"not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IF((ISERROR((VLOOKUP(B107,Calculation!C$2:C$548,1,FALSE)))),"not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IF((ISERROR((VLOOKUP(B108,Calculation!C$2:C$548,1,FALSE)))),"not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IF((ISERROR((VLOOKUP(B109,Calculation!C$2:C$548,1,FALSE)))),"not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IF((ISERROR((VLOOKUP(B110,Calculation!C$2:C$548,1,FALSE)))),"not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IF((ISERROR((VLOOKUP(B111,Calculation!C$2:C$548,1,FALSE)))),"not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IF((ISERROR((VLOOKUP(B112,Calculation!C$2:C$548,1,FALSE)))),"not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IF((ISERROR((VLOOKUP(B113,Calculation!C$2:C$548,1,FALSE)))),"not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IF((ISERROR((VLOOKUP(B114,Calculation!C$2:C$548,1,FALSE)))),"not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IF((ISERROR((VLOOKUP(B115,Calculation!C$2:C$548,1,FALSE)))),"not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IF((ISERROR((VLOOKUP(B116,Calculation!C$2:C$548,1,FALSE)))),"not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IF((ISERROR((VLOOKUP(B117,Calculation!C$2:C$548,1,FALSE)))),"not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IF((ISERROR((VLOOKUP(B118,Calculation!C$2:C$548,1,FALSE)))),"not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IF((ISERROR((VLOOKUP(B119,Calculation!C$2:C$548,1,FALSE)))),"not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IF((ISERROR((VLOOKUP(B120,Calculation!C$2:C$548,1,FALSE)))),"not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IF((ISERROR((VLOOKUP(B121,Calculation!C$2:C$548,1,FALSE)))),"not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IF((ISERROR((VLOOKUP(B122,Calculation!C$2:C$548,1,FALSE)))),"not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IF((ISERROR((VLOOKUP(B123,Calculation!C$2:C$548,1,FALSE)))),"not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IF((ISERROR((VLOOKUP(B124,Calculation!C$2:C$548,1,FALSE)))),"not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IF((ISERROR((VLOOKUP(B125,Calculation!C$2:C$548,1,FALSE)))),"not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IF((ISERROR((VLOOKUP(B126,Calculation!C$2:C$548,1,FALSE)))),"not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IF((ISERROR((VLOOKUP(B127,Calculation!C$2:C$548,1,FALSE)))),"not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IF((ISERROR((VLOOKUP(B128,Calculation!C$2:C$548,1,FALSE)))),"not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IF((ISERROR((VLOOKUP(B129,Calculation!C$2:C$548,1,FALSE)))),"not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IF((ISERROR((VLOOKUP(B130,Calculation!C$2:C$548,1,FALSE)))),"not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IF((ISERROR((VLOOKUP(B131,Calculation!C$2:C$548,1,FALSE)))),"not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IF((ISERROR((VLOOKUP(B132,Calculation!C$2:C$548,1,FALSE)))),"not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IF((ISERROR((VLOOKUP(B133,Calculation!C$2:C$548,1,FALSE)))),"not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IF((ISERROR((VLOOKUP(B134,Calculation!C$2:C$548,1,FALSE)))),"not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IF((ISERROR((VLOOKUP(B135,Calculation!C$2:C$548,1,FALSE)))),"not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IF((ISERROR((VLOOKUP(B136,Calculation!C$2:C$548,1,FALSE)))),"not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IF((ISERROR((VLOOKUP(B137,Calculation!C$2:C$548,1,FALSE)))),"not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IF((ISERROR((VLOOKUP(B138,Calculation!C$2:C$548,1,FALSE)))),"not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IF((ISERROR((VLOOKUP(B139,Calculation!C$2:C$548,1,FALSE)))),"not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IF((ISERROR((VLOOKUP(B140,Calculation!C$2:C$548,1,FALSE)))),"not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IF((ISERROR((VLOOKUP(B141,Calculation!C$2:C$548,1,FALSE)))),"not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IF((ISERROR((VLOOKUP(B142,Calculation!C$2:C$548,1,FALSE)))),"not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IF((ISERROR((VLOOKUP(B143,Calculation!C$2:C$548,1,FALSE)))),"not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IF((ISERROR((VLOOKUP(B144,Calculation!C$2:C$548,1,FALSE)))),"not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IF((ISERROR((VLOOKUP(B145,Calculation!C$2:C$548,1,FALSE)))),"not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IF((ISERROR((VLOOKUP(B146,Calculation!C$2:C$548,1,FALSE)))),"not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IF((ISERROR((VLOOKUP(B147,Calculation!C$2:C$548,1,FALSE)))),"not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IF((ISERROR((VLOOKUP(B148,Calculation!C$2:C$548,1,FALSE)))),"not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IF((ISERROR((VLOOKUP(B149,Calculation!C$2:C$548,1,FALSE)))),"not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IF((ISERROR((VLOOKUP(B150,Calculation!C$2:C$548,1,FALSE)))),"not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IF((ISERROR((VLOOKUP(B151,Calculation!C$2:C$548,1,FALSE)))),"not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IF((ISERROR((VLOOKUP(B152,Calculation!C$2:C$548,1,FALSE)))),"not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IF((ISERROR((VLOOKUP(B153,Calculation!C$2:C$548,1,FALSE)))),"not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IF((ISERROR((VLOOKUP(B154,Calculation!C$2:C$548,1,FALSE)))),"not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IF((ISERROR((VLOOKUP(B155,Calculation!C$2:C$548,1,FALSE)))),"not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IF((ISERROR((VLOOKUP(B156,Calculation!C$2:C$548,1,FALSE)))),"not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IF((ISERROR((VLOOKUP(B157,Calculation!C$2:C$548,1,FALSE)))),"not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IF((ISERROR((VLOOKUP(B158,Calculation!C$2:C$548,1,FALSE)))),"not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IF((ISERROR((VLOOKUP(B159,Calculation!C$2:C$548,1,FALSE)))),"not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IF((ISERROR((VLOOKUP(B160,Calculation!C$2:C$548,1,FALSE)))),"not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IF((ISERROR((VLOOKUP(B161,Calculation!C$2:C$548,1,FALSE)))),"not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IF((ISERROR((VLOOKUP(B162,Calculation!C$2:C$548,1,FALSE)))),"not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IF((ISERROR((VLOOKUP(B163,Calculation!C$2:C$548,1,FALSE)))),"not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IF((ISERROR((VLOOKUP(B164,Calculation!C$2:C$548,1,FALSE)))),"not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IF((ISERROR((VLOOKUP(B165,Calculation!C$2:C$548,1,FALSE)))),"not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IF((ISERROR((VLOOKUP(B166,Calculation!C$2:C$548,1,FALSE)))),"not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IF((ISERROR((VLOOKUP(B167,Calculation!C$2:C$548,1,FALSE)))),"not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IF((ISERROR((VLOOKUP(B168,Calculation!C$2:C$548,1,FALSE)))),"not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IF((ISERROR((VLOOKUP(B169,Calculation!C$2:C$548,1,FALSE)))),"not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IF((ISERROR((VLOOKUP(B170,Calculation!C$2:C$548,1,FALSE)))),"not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IF((ISERROR((VLOOKUP(B171,Calculation!C$2:C$548,1,FALSE)))),"not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IF((ISERROR((VLOOKUP(B172,Calculation!C$2:C$548,1,FALSE)))),"not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IF((ISERROR((VLOOKUP(B173,Calculation!C$2:C$548,1,FALSE)))),"not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IF((ISERROR((VLOOKUP(B174,Calculation!C$2:C$548,1,FALSE)))),"not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IF((ISERROR((VLOOKUP(B175,Calculation!C$2:C$548,1,FALSE)))),"not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IF((ISERROR((VLOOKUP(B176,Calculation!C$2:C$548,1,FALSE)))),"not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IF((ISERROR((VLOOKUP(B177,Calculation!C$2:C$548,1,FALSE)))),"not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IF((ISERROR((VLOOKUP(B178,Calculation!C$2:C$548,1,FALSE)))),"not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IF((ISERROR((VLOOKUP(B179,Calculation!C$2:C$548,1,FALSE)))),"not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IF((ISERROR((VLOOKUP(B180,Calculation!C$2:C$548,1,FALSE)))),"not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IF((ISERROR((VLOOKUP(B181,Calculation!C$2:C$548,1,FALSE)))),"not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IF((ISERROR((VLOOKUP(B182,Calculation!C$2:C$548,1,FALSE)))),"not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IF((ISERROR((VLOOKUP(B183,Calculation!C$2:C$548,1,FALSE)))),"not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IF((ISERROR((VLOOKUP(B184,Calculation!C$2:C$548,1,FALSE)))),"not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IF((ISERROR((VLOOKUP(B185,Calculation!C$2:C$548,1,FALSE)))),"not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IF((ISERROR((VLOOKUP(B186,Calculation!C$2:C$548,1,FALSE)))),"not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IF((ISERROR((VLOOKUP(B187,Calculation!C$2:C$548,1,FALSE)))),"not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IF((ISERROR((VLOOKUP(B188,Calculation!C$2:C$548,1,FALSE)))),"not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IF((ISERROR((VLOOKUP(B189,Calculation!C$2:C$548,1,FALSE)))),"not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IF((ISERROR((VLOOKUP(B190,Calculation!C$2:C$548,1,FALSE)))),"not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IF((ISERROR((VLOOKUP(B191,Calculation!C$2:C$548,1,FALSE)))),"not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IF((ISERROR((VLOOKUP(B192,Calculation!C$2:C$548,1,FALSE)))),"not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IF((ISERROR((VLOOKUP(B193,Calculation!C$2:C$548,1,FALSE)))),"not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IF((ISERROR((VLOOKUP(B194,Calculation!C$2:C$548,1,FALSE)))),"not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IF((ISERROR((VLOOKUP(B195,Calculation!C$2:C$548,1,FALSE)))),"not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IF((ISERROR((VLOOKUP(B196,Calculation!C$2:C$548,1,FALSE)))),"not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IF((ISERROR((VLOOKUP(B197,Calculation!C$2:C$548,1,FALSE)))),"not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IF((ISERROR((VLOOKUP(B198,Calculation!C$2:C$548,1,FALSE)))),"not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IF((ISERROR((VLOOKUP(B199,Calculation!C$2:C$548,1,FALSE)))),"not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IF((ISERROR((VLOOKUP(B200,Calculation!C$2:C$548,1,FALSE)))),"not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IF((ISERROR((VLOOKUP(B201,Calculation!C$2:C$548,1,FALSE)))),"not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IF((ISERROR((VLOOKUP(B202,Calculation!C$2:C$548,1,FALSE)))),"not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IF((ISERROR((VLOOKUP(B203,Calculation!C$2:C$548,1,FALSE)))),"not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IF((ISERROR((VLOOKUP(B204,Calculation!C$2:C$548,1,FALSE)))),"not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</sheetData>
  <phoneticPr fontId="2" type="noConversion"/>
  <conditionalFormatting sqref="B1:B207">
    <cfRule type="cellIs" dxfId="12" priority="1" stopIfTrue="1" operator="equal">
      <formula>"x"</formula>
    </cfRule>
  </conditionalFormatting>
  <conditionalFormatting sqref="G4:G205">
    <cfRule type="cellIs" dxfId="11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B1:G209"/>
  <sheetViews>
    <sheetView workbookViewId="0"/>
  </sheetViews>
  <sheetFormatPr defaultRowHeight="12.75"/>
  <cols>
    <col min="1" max="1" width="2" customWidth="1"/>
    <col min="2" max="2" width="7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Races!A16</f>
        <v>Tri 11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110</v>
      </c>
      <c r="D4" s="70"/>
      <c r="E4" s="129">
        <v>1.1574074074074073E-5</v>
      </c>
      <c r="F4" s="71">
        <f>E4/(E4/100)</f>
        <v>100</v>
      </c>
      <c r="G4" t="str">
        <f>IF((ISERROR((VLOOKUP(B4,Calculation!C$2:C$548,1,FALSE)))),"not entered","")</f>
        <v/>
      </c>
    </row>
    <row r="5" spans="2:7">
      <c r="B5" s="72" t="s">
        <v>74</v>
      </c>
      <c r="C5" s="73" t="s">
        <v>111</v>
      </c>
      <c r="D5" s="73"/>
      <c r="E5" s="130">
        <v>1.1574074074074073E-5</v>
      </c>
      <c r="F5" s="75">
        <f>E5/(E5/100)</f>
        <v>100</v>
      </c>
      <c r="G5" t="str">
        <f>IF((ISERROR((VLOOKUP(B5,Calculation!C$2:C$548,1,FALSE)))),"not entered","")</f>
        <v/>
      </c>
    </row>
    <row r="6" spans="2:7">
      <c r="B6" s="72" t="s">
        <v>11</v>
      </c>
      <c r="C6" s="74" t="str">
        <f t="shared" ref="C6:C69" si="0">VLOOKUP(B6,name,3,FALSE)</f>
        <v xml:space="preserve"> </v>
      </c>
      <c r="D6" s="74" t="str">
        <f t="shared" ref="D6:D69" si="1">VLOOKUP(B6,name,2,FALSE)</f>
        <v xml:space="preserve"> </v>
      </c>
      <c r="E6" s="130">
        <v>1.1574074074074073E-5</v>
      </c>
      <c r="F6" s="75" t="e">
        <f t="shared" ref="F6:F37" si="2">(VLOOKUP(C6,C$4:E$5,3,FALSE))/(E6/10000)</f>
        <v>#N/A</v>
      </c>
      <c r="G6" t="str">
        <f>IF((ISERROR((VLOOKUP(B6,Calculation!C$2:C$548,1,FALSE)))),"not entered","")</f>
        <v/>
      </c>
    </row>
    <row r="7" spans="2:7">
      <c r="B7" s="72" t="s">
        <v>11</v>
      </c>
      <c r="C7" s="74" t="str">
        <f t="shared" si="0"/>
        <v xml:space="preserve"> </v>
      </c>
      <c r="D7" s="74" t="str">
        <f t="shared" si="1"/>
        <v xml:space="preserve"> </v>
      </c>
      <c r="E7" s="130">
        <v>1.1574074074074073E-5</v>
      </c>
      <c r="F7" s="75" t="e">
        <f t="shared" si="2"/>
        <v>#N/A</v>
      </c>
      <c r="G7" t="str">
        <f>IF((ISERROR((VLOOKUP(B7,Calculation!C$2:C$548,1,FALSE)))),"not entered","")</f>
        <v/>
      </c>
    </row>
    <row r="8" spans="2:7">
      <c r="B8" s="72" t="s">
        <v>11</v>
      </c>
      <c r="C8" s="74" t="str">
        <f t="shared" si="0"/>
        <v xml:space="preserve"> </v>
      </c>
      <c r="D8" s="74" t="str">
        <f t="shared" si="1"/>
        <v xml:space="preserve"> </v>
      </c>
      <c r="E8" s="130">
        <v>1.1574074074074073E-5</v>
      </c>
      <c r="F8" s="75" t="e">
        <f t="shared" si="2"/>
        <v>#N/A</v>
      </c>
      <c r="G8" t="str">
        <f>IF((ISERROR((VLOOKUP(B8,Calculation!C$2:C$548,1,FALSE)))),"not entered","")</f>
        <v/>
      </c>
    </row>
    <row r="9" spans="2:7">
      <c r="B9" s="72" t="s">
        <v>11</v>
      </c>
      <c r="C9" s="74" t="str">
        <f t="shared" si="0"/>
        <v xml:space="preserve"> </v>
      </c>
      <c r="D9" s="74" t="str">
        <f t="shared" si="1"/>
        <v xml:space="preserve"> </v>
      </c>
      <c r="E9" s="130">
        <v>1.1574074074074073E-5</v>
      </c>
      <c r="F9" s="75" t="e">
        <f t="shared" si="2"/>
        <v>#N/A</v>
      </c>
      <c r="G9" t="str">
        <f>IF((ISERROR((VLOOKUP(B9,Calculation!C$2:C$548,1,FALSE)))),"not entered","")</f>
        <v/>
      </c>
    </row>
    <row r="10" spans="2:7">
      <c r="B10" s="72" t="s">
        <v>11</v>
      </c>
      <c r="C10" s="74" t="str">
        <f t="shared" si="0"/>
        <v xml:space="preserve"> </v>
      </c>
      <c r="D10" s="74" t="str">
        <f t="shared" si="1"/>
        <v xml:space="preserve"> </v>
      </c>
      <c r="E10" s="130">
        <v>1.1574074074074073E-5</v>
      </c>
      <c r="F10" s="75" t="e">
        <f t="shared" si="2"/>
        <v>#N/A</v>
      </c>
      <c r="G10" t="str">
        <f>IF((ISERROR((VLOOKUP(B10,Calculation!C$2:C$548,1,FALSE)))),"not entered","")</f>
        <v/>
      </c>
    </row>
    <row r="11" spans="2:7">
      <c r="B11" s="72" t="s">
        <v>11</v>
      </c>
      <c r="C11" s="74" t="str">
        <f t="shared" si="0"/>
        <v xml:space="preserve"> </v>
      </c>
      <c r="D11" s="74" t="str">
        <f t="shared" si="1"/>
        <v xml:space="preserve"> </v>
      </c>
      <c r="E11" s="130">
        <v>1.1574074074074073E-5</v>
      </c>
      <c r="F11" s="75" t="e">
        <f t="shared" si="2"/>
        <v>#N/A</v>
      </c>
      <c r="G11" t="str">
        <f>IF((ISERROR((VLOOKUP(B11,Calculation!C$2:C$548,1,FALSE)))),"not entered","")</f>
        <v/>
      </c>
    </row>
    <row r="12" spans="2:7">
      <c r="B12" s="72" t="s">
        <v>11</v>
      </c>
      <c r="C12" s="74" t="str">
        <f t="shared" si="0"/>
        <v xml:space="preserve"> </v>
      </c>
      <c r="D12" s="74" t="str">
        <f t="shared" si="1"/>
        <v xml:space="preserve"> </v>
      </c>
      <c r="E12" s="130">
        <v>1.1574074074074073E-5</v>
      </c>
      <c r="F12" s="75" t="e">
        <f t="shared" si="2"/>
        <v>#N/A</v>
      </c>
      <c r="G12" t="str">
        <f>IF((ISERROR((VLOOKUP(B12,Calculation!C$2:C$548,1,FALSE)))),"not entered","")</f>
        <v/>
      </c>
    </row>
    <row r="13" spans="2:7">
      <c r="B13" s="72" t="s">
        <v>11</v>
      </c>
      <c r="C13" s="74" t="str">
        <f t="shared" si="0"/>
        <v xml:space="preserve"> </v>
      </c>
      <c r="D13" s="74" t="str">
        <f t="shared" si="1"/>
        <v xml:space="preserve"> </v>
      </c>
      <c r="E13" s="130">
        <v>1.1574074074074073E-5</v>
      </c>
      <c r="F13" s="75" t="e">
        <f t="shared" si="2"/>
        <v>#N/A</v>
      </c>
      <c r="G13" t="str">
        <f>IF((ISERROR((VLOOKUP(B13,Calculation!C$2:C$548,1,FALSE)))),"not entered","")</f>
        <v/>
      </c>
    </row>
    <row r="14" spans="2:7">
      <c r="B14" s="72" t="s">
        <v>11</v>
      </c>
      <c r="C14" s="74" t="str">
        <f t="shared" si="0"/>
        <v xml:space="preserve"> </v>
      </c>
      <c r="D14" s="74" t="str">
        <f t="shared" si="1"/>
        <v xml:space="preserve"> </v>
      </c>
      <c r="E14" s="130">
        <v>1.1574074074074073E-5</v>
      </c>
      <c r="F14" s="75" t="e">
        <f t="shared" si="2"/>
        <v>#N/A</v>
      </c>
      <c r="G14" t="str">
        <f>IF((ISERROR((VLOOKUP(B14,Calculation!C$2:C$548,1,FALSE)))),"not entered","")</f>
        <v/>
      </c>
    </row>
    <row r="15" spans="2:7">
      <c r="B15" s="72" t="s">
        <v>11</v>
      </c>
      <c r="C15" s="74" t="str">
        <f t="shared" si="0"/>
        <v xml:space="preserve"> </v>
      </c>
      <c r="D15" s="74" t="str">
        <f t="shared" si="1"/>
        <v xml:space="preserve"> </v>
      </c>
      <c r="E15" s="130">
        <v>1.1574074074074073E-5</v>
      </c>
      <c r="F15" s="75" t="e">
        <f t="shared" si="2"/>
        <v>#N/A</v>
      </c>
      <c r="G15" t="str">
        <f>IF((ISERROR((VLOOKUP(B15,Calculation!C$2:C$548,1,FALSE)))),"not entered","")</f>
        <v/>
      </c>
    </row>
    <row r="16" spans="2:7">
      <c r="B16" s="72" t="s">
        <v>11</v>
      </c>
      <c r="C16" s="74" t="str">
        <f t="shared" si="0"/>
        <v xml:space="preserve"> </v>
      </c>
      <c r="D16" s="74" t="str">
        <f t="shared" si="1"/>
        <v xml:space="preserve"> </v>
      </c>
      <c r="E16" s="130">
        <v>1.1574074074074073E-5</v>
      </c>
      <c r="F16" s="75" t="e">
        <f t="shared" si="2"/>
        <v>#N/A</v>
      </c>
      <c r="G16" t="str">
        <f>IF((ISERROR((VLOOKUP(B16,Calculation!C$2:C$548,1,FALSE)))),"not entered","")</f>
        <v/>
      </c>
    </row>
    <row r="17" spans="2:7">
      <c r="B17" s="72" t="s">
        <v>11</v>
      </c>
      <c r="C17" s="74" t="str">
        <f t="shared" si="0"/>
        <v xml:space="preserve"> </v>
      </c>
      <c r="D17" s="74" t="str">
        <f t="shared" si="1"/>
        <v xml:space="preserve"> </v>
      </c>
      <c r="E17" s="130">
        <v>1.1574074074074073E-5</v>
      </c>
      <c r="F17" s="75" t="e">
        <f t="shared" si="2"/>
        <v>#N/A</v>
      </c>
      <c r="G17" t="str">
        <f>IF((ISERROR((VLOOKUP(B17,Calculation!C$2:C$548,1,FALSE)))),"not entered","")</f>
        <v/>
      </c>
    </row>
    <row r="18" spans="2:7">
      <c r="B18" s="72" t="s">
        <v>11</v>
      </c>
      <c r="C18" s="74" t="str">
        <f t="shared" si="0"/>
        <v xml:space="preserve"> </v>
      </c>
      <c r="D18" s="74" t="str">
        <f t="shared" si="1"/>
        <v xml:space="preserve"> </v>
      </c>
      <c r="E18" s="130">
        <v>1.1574074074074073E-5</v>
      </c>
      <c r="F18" s="75" t="e">
        <f t="shared" si="2"/>
        <v>#N/A</v>
      </c>
      <c r="G18" t="str">
        <f>IF((ISERROR((VLOOKUP(B18,Calculation!C$2:C$548,1,FALSE)))),"not entered","")</f>
        <v/>
      </c>
    </row>
    <row r="19" spans="2:7">
      <c r="B19" s="72" t="s">
        <v>11</v>
      </c>
      <c r="C19" s="74" t="str">
        <f t="shared" si="0"/>
        <v xml:space="preserve"> </v>
      </c>
      <c r="D19" s="74" t="str">
        <f t="shared" si="1"/>
        <v xml:space="preserve"> </v>
      </c>
      <c r="E19" s="130">
        <v>1.1574074074074073E-5</v>
      </c>
      <c r="F19" s="75" t="e">
        <f t="shared" si="2"/>
        <v>#N/A</v>
      </c>
      <c r="G19" t="str">
        <f>IF((ISERROR((VLOOKUP(B19,Calculation!C$2:C$548,1,FALSE)))),"not entered","")</f>
        <v/>
      </c>
    </row>
    <row r="20" spans="2:7">
      <c r="B20" s="72" t="s">
        <v>11</v>
      </c>
      <c r="C20" s="74" t="str">
        <f t="shared" si="0"/>
        <v xml:space="preserve"> </v>
      </c>
      <c r="D20" s="74" t="str">
        <f t="shared" si="1"/>
        <v xml:space="preserve"> </v>
      </c>
      <c r="E20" s="130">
        <v>1.1574074074074073E-5</v>
      </c>
      <c r="F20" s="75" t="e">
        <f t="shared" si="2"/>
        <v>#N/A</v>
      </c>
      <c r="G20" t="str">
        <f>IF((ISERROR((VLOOKUP(B20,Calculation!C$2:C$548,1,FALSE)))),"not entered","")</f>
        <v/>
      </c>
    </row>
    <row r="21" spans="2:7">
      <c r="B21" s="72" t="s">
        <v>11</v>
      </c>
      <c r="C21" s="74" t="str">
        <f t="shared" si="0"/>
        <v xml:space="preserve"> </v>
      </c>
      <c r="D21" s="74" t="str">
        <f t="shared" si="1"/>
        <v xml:space="preserve"> </v>
      </c>
      <c r="E21" s="130">
        <v>1.1574074074074073E-5</v>
      </c>
      <c r="F21" s="75" t="e">
        <f t="shared" si="2"/>
        <v>#N/A</v>
      </c>
      <c r="G21" t="str">
        <f>IF((ISERROR((VLOOKUP(B21,Calculation!C$2:C$548,1,FALSE)))),"not entered","")</f>
        <v/>
      </c>
    </row>
    <row r="22" spans="2:7">
      <c r="B22" s="72" t="s">
        <v>11</v>
      </c>
      <c r="C22" s="74" t="str">
        <f t="shared" si="0"/>
        <v xml:space="preserve"> </v>
      </c>
      <c r="D22" s="74" t="str">
        <f t="shared" si="1"/>
        <v xml:space="preserve"> </v>
      </c>
      <c r="E22" s="130">
        <v>1.1574074074074073E-5</v>
      </c>
      <c r="F22" s="75" t="e">
        <f t="shared" si="2"/>
        <v>#N/A</v>
      </c>
      <c r="G22" t="str">
        <f>IF((ISERROR((VLOOKUP(B22,Calculation!C$2:C$548,1,FALSE)))),"not entered","")</f>
        <v/>
      </c>
    </row>
    <row r="23" spans="2:7">
      <c r="B23" s="72" t="s">
        <v>11</v>
      </c>
      <c r="C23" s="74" t="str">
        <f t="shared" si="0"/>
        <v xml:space="preserve"> </v>
      </c>
      <c r="D23" s="74" t="str">
        <f t="shared" si="1"/>
        <v xml:space="preserve"> </v>
      </c>
      <c r="E23" s="130">
        <v>1.1574074074074073E-5</v>
      </c>
      <c r="F23" s="75" t="e">
        <f t="shared" si="2"/>
        <v>#N/A</v>
      </c>
      <c r="G23" t="str">
        <f>IF((ISERROR((VLOOKUP(B23,Calculation!C$2:C$548,1,FALSE)))),"not entered","")</f>
        <v/>
      </c>
    </row>
    <row r="24" spans="2:7">
      <c r="B24" s="72" t="s">
        <v>11</v>
      </c>
      <c r="C24" s="74" t="str">
        <f t="shared" si="0"/>
        <v xml:space="preserve"> </v>
      </c>
      <c r="D24" s="74" t="str">
        <f t="shared" si="1"/>
        <v xml:space="preserve"> </v>
      </c>
      <c r="E24" s="130">
        <v>1.1574074074074073E-5</v>
      </c>
      <c r="F24" s="75" t="e">
        <f t="shared" si="2"/>
        <v>#N/A</v>
      </c>
      <c r="G24" t="str">
        <f>IF((ISERROR((VLOOKUP(B24,Calculation!C$2:C$548,1,FALSE)))),"not entered","")</f>
        <v/>
      </c>
    </row>
    <row r="25" spans="2:7">
      <c r="B25" s="72" t="s">
        <v>11</v>
      </c>
      <c r="C25" s="74" t="str">
        <f t="shared" si="0"/>
        <v xml:space="preserve"> </v>
      </c>
      <c r="D25" s="74" t="str">
        <f t="shared" si="1"/>
        <v xml:space="preserve"> </v>
      </c>
      <c r="E25" s="130">
        <v>1.1574074074074073E-5</v>
      </c>
      <c r="F25" s="75" t="e">
        <f t="shared" si="2"/>
        <v>#N/A</v>
      </c>
      <c r="G25" t="str">
        <f>IF((ISERROR((VLOOKUP(B25,Calculation!C$2:C$548,1,FALSE)))),"not entered","")</f>
        <v/>
      </c>
    </row>
    <row r="26" spans="2:7">
      <c r="B26" s="72" t="s">
        <v>11</v>
      </c>
      <c r="C26" s="74" t="str">
        <f t="shared" si="0"/>
        <v xml:space="preserve"> </v>
      </c>
      <c r="D26" s="74" t="str">
        <f t="shared" si="1"/>
        <v xml:space="preserve"> </v>
      </c>
      <c r="E26" s="130">
        <v>1.1574074074074073E-5</v>
      </c>
      <c r="F26" s="75" t="e">
        <f t="shared" si="2"/>
        <v>#N/A</v>
      </c>
      <c r="G26" t="str">
        <f>IF((ISERROR((VLOOKUP(B26,Calculation!C$2:C$548,1,FALSE)))),"not entered","")</f>
        <v/>
      </c>
    </row>
    <row r="27" spans="2:7">
      <c r="B27" s="72" t="s">
        <v>11</v>
      </c>
      <c r="C27" s="74" t="str">
        <f t="shared" si="0"/>
        <v xml:space="preserve"> </v>
      </c>
      <c r="D27" s="74" t="str">
        <f t="shared" si="1"/>
        <v xml:space="preserve"> </v>
      </c>
      <c r="E27" s="130">
        <v>1.1574074074074073E-5</v>
      </c>
      <c r="F27" s="75" t="e">
        <f t="shared" si="2"/>
        <v>#N/A</v>
      </c>
      <c r="G27" t="str">
        <f>IF((ISERROR((VLOOKUP(B27,Calculation!C$2:C$548,1,FALSE)))),"not entered","")</f>
        <v/>
      </c>
    </row>
    <row r="28" spans="2:7">
      <c r="B28" s="72" t="s">
        <v>11</v>
      </c>
      <c r="C28" s="74" t="str">
        <f t="shared" si="0"/>
        <v xml:space="preserve"> </v>
      </c>
      <c r="D28" s="74" t="str">
        <f t="shared" si="1"/>
        <v xml:space="preserve"> </v>
      </c>
      <c r="E28" s="130">
        <v>1.1574074074074073E-5</v>
      </c>
      <c r="F28" s="75" t="e">
        <f t="shared" si="2"/>
        <v>#N/A</v>
      </c>
      <c r="G28" t="str">
        <f>IF((ISERROR((VLOOKUP(B28,Calculation!C$2:C$548,1,FALSE)))),"not entered","")</f>
        <v/>
      </c>
    </row>
    <row r="29" spans="2:7">
      <c r="B29" s="72" t="s">
        <v>11</v>
      </c>
      <c r="C29" s="74" t="str">
        <f t="shared" si="0"/>
        <v xml:space="preserve"> </v>
      </c>
      <c r="D29" s="74" t="str">
        <f t="shared" si="1"/>
        <v xml:space="preserve"> </v>
      </c>
      <c r="E29" s="130">
        <v>1.1574074074074073E-5</v>
      </c>
      <c r="F29" s="75" t="e">
        <f t="shared" si="2"/>
        <v>#N/A</v>
      </c>
      <c r="G29" t="str">
        <f>IF((ISERROR((VLOOKUP(B29,Calculation!C$2:C$548,1,FALSE)))),"not entered","")</f>
        <v/>
      </c>
    </row>
    <row r="30" spans="2:7">
      <c r="B30" s="72" t="s">
        <v>11</v>
      </c>
      <c r="C30" s="74" t="str">
        <f t="shared" si="0"/>
        <v xml:space="preserve"> </v>
      </c>
      <c r="D30" s="74" t="str">
        <f t="shared" si="1"/>
        <v xml:space="preserve"> </v>
      </c>
      <c r="E30" s="130">
        <v>1.1574074074074073E-5</v>
      </c>
      <c r="F30" s="75" t="e">
        <f t="shared" si="2"/>
        <v>#N/A</v>
      </c>
      <c r="G30" t="str">
        <f>IF((ISERROR((VLOOKUP(B30,Calculation!C$2:C$548,1,FALSE)))),"not entered","")</f>
        <v/>
      </c>
    </row>
    <row r="31" spans="2:7">
      <c r="B31" s="72" t="s">
        <v>11</v>
      </c>
      <c r="C31" s="74" t="str">
        <f t="shared" si="0"/>
        <v xml:space="preserve"> </v>
      </c>
      <c r="D31" s="74" t="str">
        <f t="shared" si="1"/>
        <v xml:space="preserve"> </v>
      </c>
      <c r="E31" s="130">
        <v>1.1574074074074073E-5</v>
      </c>
      <c r="F31" s="75" t="e">
        <f t="shared" si="2"/>
        <v>#N/A</v>
      </c>
      <c r="G31" t="str">
        <f>IF((ISERROR((VLOOKUP(B31,Calculation!C$2:C$548,1,FALSE)))),"not entered","")</f>
        <v/>
      </c>
    </row>
    <row r="32" spans="2:7">
      <c r="B32" s="72" t="s">
        <v>11</v>
      </c>
      <c r="C32" s="74" t="str">
        <f t="shared" si="0"/>
        <v xml:space="preserve"> </v>
      </c>
      <c r="D32" s="74" t="str">
        <f t="shared" si="1"/>
        <v xml:space="preserve"> </v>
      </c>
      <c r="E32" s="130">
        <v>1.1574074074074073E-5</v>
      </c>
      <c r="F32" s="75" t="e">
        <f t="shared" si="2"/>
        <v>#N/A</v>
      </c>
      <c r="G32" t="str">
        <f>IF((ISERROR((VLOOKUP(B32,Calculation!C$2:C$548,1,FALSE)))),"not entered","")</f>
        <v/>
      </c>
    </row>
    <row r="33" spans="2:7">
      <c r="B33" s="72" t="s">
        <v>11</v>
      </c>
      <c r="C33" s="74" t="str">
        <f t="shared" si="0"/>
        <v xml:space="preserve"> </v>
      </c>
      <c r="D33" s="74" t="str">
        <f t="shared" si="1"/>
        <v xml:space="preserve"> </v>
      </c>
      <c r="E33" s="130">
        <v>1.1574074074074073E-5</v>
      </c>
      <c r="F33" s="75" t="e">
        <f t="shared" si="2"/>
        <v>#N/A</v>
      </c>
      <c r="G33" t="str">
        <f>IF((ISERROR((VLOOKUP(B33,Calculation!C$2:C$548,1,FALSE)))),"not entered","")</f>
        <v/>
      </c>
    </row>
    <row r="34" spans="2:7">
      <c r="B34" s="72" t="s">
        <v>11</v>
      </c>
      <c r="C34" s="74" t="str">
        <f t="shared" si="0"/>
        <v xml:space="preserve"> </v>
      </c>
      <c r="D34" s="74" t="str">
        <f t="shared" si="1"/>
        <v xml:space="preserve"> </v>
      </c>
      <c r="E34" s="130">
        <v>1.1574074074074073E-5</v>
      </c>
      <c r="F34" s="75" t="e">
        <f t="shared" si="2"/>
        <v>#N/A</v>
      </c>
      <c r="G34" t="str">
        <f>IF((ISERROR((VLOOKUP(B34,Calculation!C$2:C$548,1,FALSE)))),"not entered","")</f>
        <v/>
      </c>
    </row>
    <row r="35" spans="2:7">
      <c r="B35" s="72" t="s">
        <v>11</v>
      </c>
      <c r="C35" s="74" t="str">
        <f t="shared" si="0"/>
        <v xml:space="preserve"> </v>
      </c>
      <c r="D35" s="74" t="str">
        <f t="shared" si="1"/>
        <v xml:space="preserve"> </v>
      </c>
      <c r="E35" s="130">
        <v>1.1574074074074073E-5</v>
      </c>
      <c r="F35" s="75" t="e">
        <f t="shared" si="2"/>
        <v>#N/A</v>
      </c>
      <c r="G35" t="str">
        <f>IF((ISERROR((VLOOKUP(B35,Calculation!C$2:C$548,1,FALSE)))),"not entered","")</f>
        <v/>
      </c>
    </row>
    <row r="36" spans="2:7">
      <c r="B36" s="72" t="s">
        <v>11</v>
      </c>
      <c r="C36" s="74" t="str">
        <f t="shared" si="0"/>
        <v xml:space="preserve"> </v>
      </c>
      <c r="D36" s="74" t="str">
        <f t="shared" si="1"/>
        <v xml:space="preserve"> </v>
      </c>
      <c r="E36" s="130">
        <v>1.1574074074074073E-5</v>
      </c>
      <c r="F36" s="75" t="e">
        <f t="shared" si="2"/>
        <v>#N/A</v>
      </c>
      <c r="G36" t="str">
        <f>IF((ISERROR((VLOOKUP(B36,Calculation!C$2:C$548,1,FALSE)))),"not entered","")</f>
        <v/>
      </c>
    </row>
    <row r="37" spans="2:7">
      <c r="B37" s="72" t="s">
        <v>11</v>
      </c>
      <c r="C37" s="74" t="str">
        <f t="shared" si="0"/>
        <v xml:space="preserve"> </v>
      </c>
      <c r="D37" s="74" t="str">
        <f t="shared" si="1"/>
        <v xml:space="preserve"> </v>
      </c>
      <c r="E37" s="130">
        <v>1.1574074074074073E-5</v>
      </c>
      <c r="F37" s="75" t="e">
        <f t="shared" si="2"/>
        <v>#N/A</v>
      </c>
      <c r="G37" t="str">
        <f>IF((ISERROR((VLOOKUP(B37,Calculation!C$2:C$548,1,FALSE)))),"not entered","")</f>
        <v/>
      </c>
    </row>
    <row r="38" spans="2:7">
      <c r="B38" s="72" t="s">
        <v>11</v>
      </c>
      <c r="C38" s="74" t="str">
        <f t="shared" si="0"/>
        <v xml:space="preserve"> </v>
      </c>
      <c r="D38" s="74" t="str">
        <f t="shared" si="1"/>
        <v xml:space="preserve"> </v>
      </c>
      <c r="E38" s="130">
        <v>1.1574074074074073E-5</v>
      </c>
      <c r="F38" s="75" t="e">
        <f t="shared" ref="F38:F69" si="3">(VLOOKUP(C38,C$4:E$5,3,FALSE))/(E38/10000)</f>
        <v>#N/A</v>
      </c>
      <c r="G38" t="str">
        <f>IF((ISERROR((VLOOKUP(B38,Calculation!C$2:C$548,1,FALSE)))),"not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IF((ISERROR((VLOOKUP(B39,Calculation!C$2:C$548,1,FALSE)))),"not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IF((ISERROR((VLOOKUP(B40,Calculation!C$2:C$548,1,FALSE)))),"not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IF((ISERROR((VLOOKUP(B41,Calculation!C$2:C$548,1,FALSE)))),"not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IF((ISERROR((VLOOKUP(B42,Calculation!C$2:C$548,1,FALSE)))),"not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IF((ISERROR((VLOOKUP(B43,Calculation!C$2:C$548,1,FALSE)))),"not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IF((ISERROR((VLOOKUP(B44,Calculation!C$2:C$548,1,FALSE)))),"not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IF((ISERROR((VLOOKUP(B45,Calculation!C$2:C$548,1,FALSE)))),"not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IF((ISERROR((VLOOKUP(B46,Calculation!C$2:C$548,1,FALSE)))),"not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IF((ISERROR((VLOOKUP(B47,Calculation!C$2:C$548,1,FALSE)))),"not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IF((ISERROR((VLOOKUP(B48,Calculation!C$2:C$548,1,FALSE)))),"not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IF((ISERROR((VLOOKUP(B49,Calculation!C$2:C$548,1,FALSE)))),"not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IF((ISERROR((VLOOKUP(B50,Calculation!C$2:C$548,1,FALSE)))),"not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IF((ISERROR((VLOOKUP(B51,Calculation!C$2:C$548,1,FALSE)))),"not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IF((ISERROR((VLOOKUP(B52,Calculation!C$2:C$548,1,FALSE)))),"not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IF((ISERROR((VLOOKUP(B53,Calculation!C$2:C$548,1,FALSE)))),"not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IF((ISERROR((VLOOKUP(B54,Calculation!C$2:C$548,1,FALSE)))),"not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IF((ISERROR((VLOOKUP(B55,Calculation!C$2:C$548,1,FALSE)))),"not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IF((ISERROR((VLOOKUP(B56,Calculation!C$2:C$548,1,FALSE)))),"not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IF((ISERROR((VLOOKUP(B57,Calculation!C$2:C$548,1,FALSE)))),"not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IF((ISERROR((VLOOKUP(B58,Calculation!C$2:C$548,1,FALSE)))),"not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IF((ISERROR((VLOOKUP(B59,Calculation!C$2:C$548,1,FALSE)))),"not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IF((ISERROR((VLOOKUP(B60,Calculation!C$2:C$548,1,FALSE)))),"not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IF((ISERROR((VLOOKUP(B61,Calculation!C$2:C$548,1,FALSE)))),"not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IF((ISERROR((VLOOKUP(B62,Calculation!C$2:C$548,1,FALSE)))),"not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IF((ISERROR((VLOOKUP(B63,Calculation!C$2:C$548,1,FALSE)))),"not entered","")</f>
        <v/>
      </c>
    </row>
    <row r="64" spans="2:7">
      <c r="B64" s="72" t="s">
        <v>11</v>
      </c>
      <c r="C64" s="74" t="str">
        <f t="shared" si="0"/>
        <v xml:space="preserve"> </v>
      </c>
      <c r="D64" s="74" t="str">
        <f t="shared" si="1"/>
        <v xml:space="preserve"> </v>
      </c>
      <c r="E64" s="130">
        <v>1.1574074074074073E-5</v>
      </c>
      <c r="F64" s="75" t="e">
        <f t="shared" si="3"/>
        <v>#N/A</v>
      </c>
      <c r="G64" t="str">
        <f>IF((ISERROR((VLOOKUP(B64,Calculation!C$2:C$548,1,FALSE)))),"not entered","")</f>
        <v/>
      </c>
    </row>
    <row r="65" spans="2:7">
      <c r="B65" s="72" t="s">
        <v>11</v>
      </c>
      <c r="C65" s="74" t="str">
        <f t="shared" si="0"/>
        <v xml:space="preserve"> </v>
      </c>
      <c r="D65" s="74" t="str">
        <f t="shared" si="1"/>
        <v xml:space="preserve"> </v>
      </c>
      <c r="E65" s="130">
        <v>1.1574074074074073E-5</v>
      </c>
      <c r="F65" s="75" t="e">
        <f t="shared" si="3"/>
        <v>#N/A</v>
      </c>
      <c r="G65" t="str">
        <f>IF((ISERROR((VLOOKUP(B65,Calculation!C$2:C$548,1,FALSE)))),"not entered","")</f>
        <v/>
      </c>
    </row>
    <row r="66" spans="2:7">
      <c r="B66" s="72" t="s">
        <v>11</v>
      </c>
      <c r="C66" s="74" t="str">
        <f t="shared" si="0"/>
        <v xml:space="preserve"> </v>
      </c>
      <c r="D66" s="74" t="str">
        <f t="shared" si="1"/>
        <v xml:space="preserve"> </v>
      </c>
      <c r="E66" s="130">
        <v>1.1574074074074073E-5</v>
      </c>
      <c r="F66" s="75" t="e">
        <f t="shared" si="3"/>
        <v>#N/A</v>
      </c>
      <c r="G66" t="str">
        <f>IF((ISERROR((VLOOKUP(B66,Calculation!C$2:C$548,1,FALSE)))),"not entered","")</f>
        <v/>
      </c>
    </row>
    <row r="67" spans="2:7">
      <c r="B67" s="72" t="s">
        <v>11</v>
      </c>
      <c r="C67" s="74" t="str">
        <f t="shared" si="0"/>
        <v xml:space="preserve"> </v>
      </c>
      <c r="D67" s="74" t="str">
        <f t="shared" si="1"/>
        <v xml:space="preserve"> </v>
      </c>
      <c r="E67" s="130">
        <v>1.1574074074074073E-5</v>
      </c>
      <c r="F67" s="75" t="e">
        <f t="shared" si="3"/>
        <v>#N/A</v>
      </c>
      <c r="G67" t="str">
        <f>IF((ISERROR((VLOOKUP(B67,Calculation!C$2:C$548,1,FALSE)))),"not entered","")</f>
        <v/>
      </c>
    </row>
    <row r="68" spans="2:7">
      <c r="B68" s="72" t="s">
        <v>11</v>
      </c>
      <c r="C68" s="74" t="str">
        <f t="shared" si="0"/>
        <v xml:space="preserve"> </v>
      </c>
      <c r="D68" s="74" t="str">
        <f t="shared" si="1"/>
        <v xml:space="preserve"> </v>
      </c>
      <c r="E68" s="130">
        <v>1.1574074074074073E-5</v>
      </c>
      <c r="F68" s="75" t="e">
        <f t="shared" si="3"/>
        <v>#N/A</v>
      </c>
      <c r="G68" t="str">
        <f>IF((ISERROR((VLOOKUP(B68,Calculation!C$2:C$548,1,FALSE)))),"not entered","")</f>
        <v/>
      </c>
    </row>
    <row r="69" spans="2:7">
      <c r="B69" s="72" t="s">
        <v>11</v>
      </c>
      <c r="C69" s="74" t="str">
        <f t="shared" si="0"/>
        <v xml:space="preserve"> </v>
      </c>
      <c r="D69" s="74" t="str">
        <f t="shared" si="1"/>
        <v xml:space="preserve"> </v>
      </c>
      <c r="E69" s="130">
        <v>1.1574074074074073E-5</v>
      </c>
      <c r="F69" s="75" t="e">
        <f t="shared" si="3"/>
        <v>#N/A</v>
      </c>
      <c r="G69" t="str">
        <f>IF((ISERROR((VLOOKUP(B69,Calculation!C$2:C$548,1,FALSE)))),"not entered","")</f>
        <v/>
      </c>
    </row>
    <row r="70" spans="2:7">
      <c r="B70" s="72" t="s">
        <v>11</v>
      </c>
      <c r="C70" s="74" t="str">
        <f t="shared" ref="C70:C133" si="4">VLOOKUP(B70,name,3,FALSE)</f>
        <v xml:space="preserve"> </v>
      </c>
      <c r="D70" s="74" t="str">
        <f t="shared" ref="D70:D133" si="5">VLOOKUP(B70,name,2,FALSE)</f>
        <v xml:space="preserve"> </v>
      </c>
      <c r="E70" s="130">
        <v>1.1574074074074073E-5</v>
      </c>
      <c r="F70" s="75" t="e">
        <f t="shared" ref="F70:F101" si="6">(VLOOKUP(C70,C$4:E$5,3,FALSE))/(E70/10000)</f>
        <v>#N/A</v>
      </c>
      <c r="G70" t="str">
        <f>IF((ISERROR((VLOOKUP(B70,Calculation!C$2:C$548,1,FALSE)))),"not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IF((ISERROR((VLOOKUP(B71,Calculation!C$2:C$548,1,FALSE)))),"not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IF((ISERROR((VLOOKUP(B72,Calculation!C$2:C$548,1,FALSE)))),"not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IF((ISERROR((VLOOKUP(B73,Calculation!C$2:C$548,1,FALSE)))),"not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IF((ISERROR((VLOOKUP(B74,Calculation!C$2:C$548,1,FALSE)))),"not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IF((ISERROR((VLOOKUP(B75,Calculation!C$2:C$548,1,FALSE)))),"not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IF((ISERROR((VLOOKUP(B76,Calculation!C$2:C$548,1,FALSE)))),"not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IF((ISERROR((VLOOKUP(B77,Calculation!C$2:C$548,1,FALSE)))),"not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IF((ISERROR((VLOOKUP(B78,Calculation!C$2:C$548,1,FALSE)))),"not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IF((ISERROR((VLOOKUP(B79,Calculation!C$2:C$548,1,FALSE)))),"not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IF((ISERROR((VLOOKUP(B80,Calculation!C$2:C$548,1,FALSE)))),"not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IF((ISERROR((VLOOKUP(B81,Calculation!C$2:C$548,1,FALSE)))),"not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IF((ISERROR((VLOOKUP(B82,Calculation!C$2:C$548,1,FALSE)))),"not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IF((ISERROR((VLOOKUP(B83,Calculation!C$2:C$548,1,FALSE)))),"not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IF((ISERROR((VLOOKUP(B84,Calculation!C$2:C$548,1,FALSE)))),"not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IF((ISERROR((VLOOKUP(B85,Calculation!C$2:C$548,1,FALSE)))),"not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IF((ISERROR((VLOOKUP(B86,Calculation!C$2:C$548,1,FALSE)))),"not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IF((ISERROR((VLOOKUP(B87,Calculation!C$2:C$548,1,FALSE)))),"not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IF((ISERROR((VLOOKUP(B88,Calculation!C$2:C$548,1,FALSE)))),"not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IF((ISERROR((VLOOKUP(B89,Calculation!C$2:C$548,1,FALSE)))),"not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IF((ISERROR((VLOOKUP(B90,Calculation!C$2:C$548,1,FALSE)))),"not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IF((ISERROR((VLOOKUP(B91,Calculation!C$2:C$548,1,FALSE)))),"not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IF((ISERROR((VLOOKUP(B92,Calculation!C$2:C$548,1,FALSE)))),"not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IF((ISERROR((VLOOKUP(B93,Calculation!C$2:C$548,1,FALSE)))),"not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IF((ISERROR((VLOOKUP(B94,Calculation!C$2:C$548,1,FALSE)))),"not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IF((ISERROR((VLOOKUP(B95,Calculation!C$2:C$548,1,FALSE)))),"not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si="6"/>
        <v>#N/A</v>
      </c>
      <c r="G96" t="str">
        <f>IF((ISERROR((VLOOKUP(B96,Calculation!C$2:C$548,1,FALSE)))),"not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6"/>
        <v>#N/A</v>
      </c>
      <c r="G97" t="str">
        <f>IF((ISERROR((VLOOKUP(B97,Calculation!C$2:C$548,1,FALSE)))),"not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6"/>
        <v>#N/A</v>
      </c>
      <c r="G98" t="str">
        <f>IF((ISERROR((VLOOKUP(B98,Calculation!C$2:C$548,1,FALSE)))),"not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6"/>
        <v>#N/A</v>
      </c>
      <c r="G99" t="str">
        <f>IF((ISERROR((VLOOKUP(B99,Calculation!C$2:C$548,1,FALSE)))),"not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6"/>
        <v>#N/A</v>
      </c>
      <c r="G100" t="str">
        <f>IF((ISERROR((VLOOKUP(B100,Calculation!C$2:C$548,1,FALSE)))),"not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6"/>
        <v>#N/A</v>
      </c>
      <c r="G101" t="str">
        <f>IF((ISERROR((VLOOKUP(B101,Calculation!C$2:C$548,1,FALSE)))),"not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ref="F102:F133" si="7">(VLOOKUP(C102,C$4:E$5,3,FALSE))/(E102/10000)</f>
        <v>#N/A</v>
      </c>
      <c r="G102" t="str">
        <f>IF((ISERROR((VLOOKUP(B102,Calculation!C$2:C$548,1,FALSE)))),"not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IF((ISERROR((VLOOKUP(B103,Calculation!C$2:C$548,1,FALSE)))),"not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IF((ISERROR((VLOOKUP(B104,Calculation!C$2:C$548,1,FALSE)))),"not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IF((ISERROR((VLOOKUP(B105,Calculation!C$2:C$548,1,FALSE)))),"not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IF((ISERROR((VLOOKUP(B106,Calculation!C$2:C$548,1,FALSE)))),"not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IF((ISERROR((VLOOKUP(B107,Calculation!C$2:C$548,1,FALSE)))),"not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IF((ISERROR((VLOOKUP(B108,Calculation!C$2:C$548,1,FALSE)))),"not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IF((ISERROR((VLOOKUP(B109,Calculation!C$2:C$548,1,FALSE)))),"not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IF((ISERROR((VLOOKUP(B110,Calculation!C$2:C$548,1,FALSE)))),"not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IF((ISERROR((VLOOKUP(B111,Calculation!C$2:C$548,1,FALSE)))),"not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IF((ISERROR((VLOOKUP(B112,Calculation!C$2:C$548,1,FALSE)))),"not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IF((ISERROR((VLOOKUP(B113,Calculation!C$2:C$548,1,FALSE)))),"not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IF((ISERROR((VLOOKUP(B114,Calculation!C$2:C$548,1,FALSE)))),"not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IF((ISERROR((VLOOKUP(B115,Calculation!C$2:C$548,1,FALSE)))),"not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IF((ISERROR((VLOOKUP(B116,Calculation!C$2:C$548,1,FALSE)))),"not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IF((ISERROR((VLOOKUP(B117,Calculation!C$2:C$548,1,FALSE)))),"not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IF((ISERROR((VLOOKUP(B118,Calculation!C$2:C$548,1,FALSE)))),"not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IF((ISERROR((VLOOKUP(B119,Calculation!C$2:C$548,1,FALSE)))),"not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IF((ISERROR((VLOOKUP(B120,Calculation!C$2:C$548,1,FALSE)))),"not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IF((ISERROR((VLOOKUP(B121,Calculation!C$2:C$548,1,FALSE)))),"not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IF((ISERROR((VLOOKUP(B122,Calculation!C$2:C$548,1,FALSE)))),"not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IF((ISERROR((VLOOKUP(B123,Calculation!C$2:C$548,1,FALSE)))),"not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IF((ISERROR((VLOOKUP(B124,Calculation!C$2:C$548,1,FALSE)))),"not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IF((ISERROR((VLOOKUP(B125,Calculation!C$2:C$548,1,FALSE)))),"not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IF((ISERROR((VLOOKUP(B126,Calculation!C$2:C$548,1,FALSE)))),"not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IF((ISERROR((VLOOKUP(B127,Calculation!C$2:C$548,1,FALSE)))),"not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IF((ISERROR((VLOOKUP(B128,Calculation!C$2:C$548,1,FALSE)))),"not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IF((ISERROR((VLOOKUP(B129,Calculation!C$2:C$548,1,FALSE)))),"not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IF((ISERROR((VLOOKUP(B130,Calculation!C$2:C$548,1,FALSE)))),"not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IF((ISERROR((VLOOKUP(B131,Calculation!C$2:C$548,1,FALSE)))),"not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IF((ISERROR((VLOOKUP(B132,Calculation!C$2:C$548,1,FALSE)))),"not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IF((ISERROR((VLOOKUP(B133,Calculation!C$2:C$548,1,FALSE)))),"not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IF((ISERROR((VLOOKUP(B134,Calculation!C$2:C$548,1,FALSE)))),"not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IF((ISERROR((VLOOKUP(B135,Calculation!C$2:C$548,1,FALSE)))),"not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IF((ISERROR((VLOOKUP(B136,Calculation!C$2:C$548,1,FALSE)))),"not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IF((ISERROR((VLOOKUP(B137,Calculation!C$2:C$548,1,FALSE)))),"not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IF((ISERROR((VLOOKUP(B138,Calculation!C$2:C$548,1,FALSE)))),"not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IF((ISERROR((VLOOKUP(B139,Calculation!C$2:C$548,1,FALSE)))),"not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IF((ISERROR((VLOOKUP(B140,Calculation!C$2:C$548,1,FALSE)))),"not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IF((ISERROR((VLOOKUP(B141,Calculation!C$2:C$548,1,FALSE)))),"not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IF((ISERROR((VLOOKUP(B142,Calculation!C$2:C$548,1,FALSE)))),"not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IF((ISERROR((VLOOKUP(B143,Calculation!C$2:C$548,1,FALSE)))),"not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IF((ISERROR((VLOOKUP(B144,Calculation!C$2:C$548,1,FALSE)))),"not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IF((ISERROR((VLOOKUP(B145,Calculation!C$2:C$548,1,FALSE)))),"not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IF((ISERROR((VLOOKUP(B146,Calculation!C$2:C$548,1,FALSE)))),"not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IF((ISERROR((VLOOKUP(B147,Calculation!C$2:C$548,1,FALSE)))),"not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IF((ISERROR((VLOOKUP(B148,Calculation!C$2:C$548,1,FALSE)))),"not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IF((ISERROR((VLOOKUP(B149,Calculation!C$2:C$548,1,FALSE)))),"not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IF((ISERROR((VLOOKUP(B150,Calculation!C$2:C$548,1,FALSE)))),"not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IF((ISERROR((VLOOKUP(B151,Calculation!C$2:C$548,1,FALSE)))),"not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IF((ISERROR((VLOOKUP(B152,Calculation!C$2:C$548,1,FALSE)))),"not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IF((ISERROR((VLOOKUP(B153,Calculation!C$2:C$548,1,FALSE)))),"not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IF((ISERROR((VLOOKUP(B154,Calculation!C$2:C$548,1,FALSE)))),"not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IF((ISERROR((VLOOKUP(B155,Calculation!C$2:C$548,1,FALSE)))),"not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IF((ISERROR((VLOOKUP(B156,Calculation!C$2:C$548,1,FALSE)))),"not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IF((ISERROR((VLOOKUP(B157,Calculation!C$2:C$548,1,FALSE)))),"not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IF((ISERROR((VLOOKUP(B158,Calculation!C$2:C$548,1,FALSE)))),"not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IF((ISERROR((VLOOKUP(B159,Calculation!C$2:C$548,1,FALSE)))),"not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IF((ISERROR((VLOOKUP(B160,Calculation!C$2:C$548,1,FALSE)))),"not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IF((ISERROR((VLOOKUP(B161,Calculation!C$2:C$548,1,FALSE)))),"not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IF((ISERROR((VLOOKUP(B162,Calculation!C$2:C$548,1,FALSE)))),"not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IF((ISERROR((VLOOKUP(B163,Calculation!C$2:C$548,1,FALSE)))),"not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IF((ISERROR((VLOOKUP(B164,Calculation!C$2:C$548,1,FALSE)))),"not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IF((ISERROR((VLOOKUP(B165,Calculation!C$2:C$548,1,FALSE)))),"not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IF((ISERROR((VLOOKUP(B166,Calculation!C$2:C$548,1,FALSE)))),"not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IF((ISERROR((VLOOKUP(B167,Calculation!C$2:C$548,1,FALSE)))),"not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IF((ISERROR((VLOOKUP(B168,Calculation!C$2:C$548,1,FALSE)))),"not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IF((ISERROR((VLOOKUP(B169,Calculation!C$2:C$548,1,FALSE)))),"not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IF((ISERROR((VLOOKUP(B170,Calculation!C$2:C$548,1,FALSE)))),"not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IF((ISERROR((VLOOKUP(B171,Calculation!C$2:C$548,1,FALSE)))),"not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IF((ISERROR((VLOOKUP(B172,Calculation!C$2:C$548,1,FALSE)))),"not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IF((ISERROR((VLOOKUP(B173,Calculation!C$2:C$548,1,FALSE)))),"not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IF((ISERROR((VLOOKUP(B174,Calculation!C$2:C$548,1,FALSE)))),"not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IF((ISERROR((VLOOKUP(B175,Calculation!C$2:C$548,1,FALSE)))),"not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IF((ISERROR((VLOOKUP(B176,Calculation!C$2:C$548,1,FALSE)))),"not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IF((ISERROR((VLOOKUP(B177,Calculation!C$2:C$548,1,FALSE)))),"not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IF((ISERROR((VLOOKUP(B178,Calculation!C$2:C$548,1,FALSE)))),"not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IF((ISERROR((VLOOKUP(B179,Calculation!C$2:C$548,1,FALSE)))),"not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IF((ISERROR((VLOOKUP(B180,Calculation!C$2:C$548,1,FALSE)))),"not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IF((ISERROR((VLOOKUP(B181,Calculation!C$2:C$548,1,FALSE)))),"not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IF((ISERROR((VLOOKUP(B182,Calculation!C$2:C$548,1,FALSE)))),"not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IF((ISERROR((VLOOKUP(B183,Calculation!C$2:C$548,1,FALSE)))),"not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IF((ISERROR((VLOOKUP(B184,Calculation!C$2:C$548,1,FALSE)))),"not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IF((ISERROR((VLOOKUP(B185,Calculation!C$2:C$548,1,FALSE)))),"not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IF((ISERROR((VLOOKUP(B186,Calculation!C$2:C$548,1,FALSE)))),"not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IF((ISERROR((VLOOKUP(B187,Calculation!C$2:C$548,1,FALSE)))),"not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IF((ISERROR((VLOOKUP(B188,Calculation!C$2:C$548,1,FALSE)))),"not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IF((ISERROR((VLOOKUP(B189,Calculation!C$2:C$548,1,FALSE)))),"not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IF((ISERROR((VLOOKUP(B190,Calculation!C$2:C$548,1,FALSE)))),"not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IF((ISERROR((VLOOKUP(B191,Calculation!C$2:C$548,1,FALSE)))),"not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IF((ISERROR((VLOOKUP(B192,Calculation!C$2:C$548,1,FALSE)))),"not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IF((ISERROR((VLOOKUP(B193,Calculation!C$2:C$548,1,FALSE)))),"not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IF((ISERROR((VLOOKUP(B194,Calculation!C$2:C$548,1,FALSE)))),"not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IF((ISERROR((VLOOKUP(B195,Calculation!C$2:C$548,1,FALSE)))),"not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IF((ISERROR((VLOOKUP(B196,Calculation!C$2:C$548,1,FALSE)))),"not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IF((ISERROR((VLOOKUP(B197,Calculation!C$2:C$548,1,FALSE)))),"not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IF((ISERROR((VLOOKUP(B198,Calculation!C$2:C$548,1,FALSE)))),"not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IF((ISERROR((VLOOKUP(B199,Calculation!C$2:C$548,1,FALSE)))),"not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IF((ISERROR((VLOOKUP(B200,Calculation!C$2:C$548,1,FALSE)))),"not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IF((ISERROR((VLOOKUP(B201,Calculation!C$2:C$548,1,FALSE)))),"not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IF((ISERROR((VLOOKUP(B202,Calculation!C$2:C$548,1,FALSE)))),"not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IF((ISERROR((VLOOKUP(B203,Calculation!C$2:C$548,1,FALSE)))),"not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IF((ISERROR((VLOOKUP(B204,Calculation!C$2:C$548,1,FALSE)))),"not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10" priority="1" stopIfTrue="1" operator="equal">
      <formula>"x"</formula>
    </cfRule>
  </conditionalFormatting>
  <conditionalFormatting sqref="G4:G205">
    <cfRule type="cellIs" dxfId="9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98"/>
  <sheetViews>
    <sheetView workbookViewId="0"/>
  </sheetViews>
  <sheetFormatPr defaultRowHeight="12.75"/>
  <cols>
    <col min="1" max="1" width="1.42578125" customWidth="1"/>
    <col min="2" max="2" width="17.7109375" bestFit="1" customWidth="1"/>
    <col min="3" max="3" width="12.85546875" bestFit="1" customWidth="1"/>
    <col min="4" max="4" width="23.85546875" customWidth="1"/>
    <col min="5" max="5" width="8.140625" bestFit="1" customWidth="1"/>
    <col min="6" max="6" width="8.5703125" bestFit="1" customWidth="1"/>
  </cols>
  <sheetData>
    <row r="1" spans="1:7">
      <c r="B1" s="30"/>
      <c r="C1" s="57"/>
      <c r="D1" s="31"/>
      <c r="E1" s="32"/>
    </row>
    <row r="2" spans="1:7" ht="15.75">
      <c r="B2" s="48" t="str">
        <f>Races!E6</f>
        <v>Rayleigh</v>
      </c>
      <c r="C2" s="57"/>
      <c r="D2" s="31"/>
      <c r="E2" s="32"/>
    </row>
    <row r="3" spans="1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1:7">
      <c r="B4" s="131" t="s">
        <v>74</v>
      </c>
      <c r="C4" s="80" t="s">
        <v>110</v>
      </c>
      <c r="D4" s="80"/>
      <c r="E4" s="132">
        <v>1.1574074074074073E-5</v>
      </c>
      <c r="F4" s="81">
        <f>E4/(E4/100)</f>
        <v>100</v>
      </c>
      <c r="G4" t="str">
        <f>IF((ISERROR((VLOOKUP(B4,Calculation!C$2:C$548,1,FALSE)))),"not entered","")</f>
        <v/>
      </c>
    </row>
    <row r="5" spans="1:7">
      <c r="B5" s="82" t="s">
        <v>74</v>
      </c>
      <c r="C5" s="83" t="s">
        <v>111</v>
      </c>
      <c r="D5" s="83"/>
      <c r="E5" s="133">
        <v>1.1574074074074073E-5</v>
      </c>
      <c r="F5" s="85">
        <f>E5/(E5/100)</f>
        <v>100</v>
      </c>
      <c r="G5" t="str">
        <f>IF((ISERROR((VLOOKUP(B5,Calculation!C$2:C$548,1,FALSE)))),"not entered","")</f>
        <v/>
      </c>
    </row>
    <row r="6" spans="1:7">
      <c r="A6" s="82"/>
      <c r="B6" s="82" t="s">
        <v>11</v>
      </c>
      <c r="C6" s="84" t="str">
        <f t="shared" ref="C6:C58" si="0">VLOOKUP(B6,name,3,FALSE)</f>
        <v xml:space="preserve"> </v>
      </c>
      <c r="D6" s="84" t="str">
        <f>VLOOKUP(B6,name,2,FALSE)</f>
        <v xml:space="preserve"> </v>
      </c>
      <c r="E6" s="133">
        <v>1.1574074074074073E-5</v>
      </c>
      <c r="F6" s="85" t="e">
        <f>(VLOOKUP(C6,C$4:E$5,3,FALSE))/(E6/10000)</f>
        <v>#N/A</v>
      </c>
      <c r="G6" t="str">
        <f>IF((ISERROR((VLOOKUP(B6,Calculation!C$2:C$548,1,FALSE)))),"not entered","")</f>
        <v/>
      </c>
    </row>
    <row r="7" spans="1:7">
      <c r="A7" s="82"/>
      <c r="B7" s="82" t="s">
        <v>11</v>
      </c>
      <c r="C7" s="84" t="str">
        <f t="shared" si="0"/>
        <v xml:space="preserve"> </v>
      </c>
      <c r="D7" s="84" t="str">
        <f>VLOOKUP(B7,name,2,FALSE)</f>
        <v xml:space="preserve"> </v>
      </c>
      <c r="E7" s="133">
        <v>1.1574074074074073E-5</v>
      </c>
      <c r="F7" s="85" t="e">
        <f>(VLOOKUP(C7,C$4:E$5,3,FALSE))/(E7/10000)</f>
        <v>#N/A</v>
      </c>
      <c r="G7" t="str">
        <f>IF((ISERROR((VLOOKUP(B7,Calculation!C$2:C$548,1,FALSE)))),"not entered","")</f>
        <v/>
      </c>
    </row>
    <row r="8" spans="1:7">
      <c r="A8" s="82"/>
      <c r="B8" s="82" t="s">
        <v>11</v>
      </c>
      <c r="C8" s="84" t="str">
        <f t="shared" si="0"/>
        <v xml:space="preserve"> </v>
      </c>
      <c r="D8" s="84" t="str">
        <f>VLOOKUP(B8,name,2,FALSE)</f>
        <v xml:space="preserve"> </v>
      </c>
      <c r="E8" s="133">
        <v>1.1574074074074073E-5</v>
      </c>
      <c r="F8" s="85" t="e">
        <f>(VLOOKUP(C8,C$4:E$5,3,FALSE))/(E8/10000)</f>
        <v>#N/A</v>
      </c>
      <c r="G8" t="str">
        <f>IF((ISERROR((VLOOKUP(B8,Calculation!C$2:C$548,1,FALSE)))),"not entered","")</f>
        <v/>
      </c>
    </row>
    <row r="9" spans="1:7">
      <c r="A9" s="82"/>
      <c r="B9" s="82" t="s">
        <v>11</v>
      </c>
      <c r="C9" s="84" t="str">
        <f t="shared" si="0"/>
        <v xml:space="preserve"> </v>
      </c>
      <c r="D9" s="84" t="str">
        <f t="shared" ref="D9:D58" si="1">VLOOKUP(B9,name,2,FALSE)</f>
        <v xml:space="preserve"> </v>
      </c>
      <c r="E9" s="133">
        <v>1.1574074074074073E-5</v>
      </c>
      <c r="F9" s="85" t="e">
        <f t="shared" ref="F9:F26" si="2">(VLOOKUP(C9,C$4:E$5,3,FALSE))/(E9/10000)</f>
        <v>#N/A</v>
      </c>
      <c r="G9" t="str">
        <f>IF((ISERROR((VLOOKUP(B9,Calculation!C$2:C$548,1,FALSE)))),"not entered","")</f>
        <v/>
      </c>
    </row>
    <row r="10" spans="1:7">
      <c r="A10" s="82"/>
      <c r="B10" s="82" t="s">
        <v>11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IF((ISERROR((VLOOKUP(B10,Calculation!C$2:C$548,1,FALSE)))),"not entered","")</f>
        <v/>
      </c>
    </row>
    <row r="11" spans="1:7">
      <c r="A11" s="82"/>
      <c r="B11" s="82" t="s">
        <v>11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IF((ISERROR((VLOOKUP(B11,Calculation!C$2:C$548,1,FALSE)))),"not entered","")</f>
        <v/>
      </c>
    </row>
    <row r="12" spans="1:7">
      <c r="A12" s="82"/>
      <c r="B12" s="82" t="s">
        <v>11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IF((ISERROR((VLOOKUP(B12,Calculation!C$2:C$548,1,FALSE)))),"not entered","")</f>
        <v/>
      </c>
    </row>
    <row r="13" spans="1:7">
      <c r="A13" s="82"/>
      <c r="B13" s="82" t="s">
        <v>11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IF((ISERROR((VLOOKUP(B13,Calculation!C$2:C$548,1,FALSE)))),"not entered","")</f>
        <v/>
      </c>
    </row>
    <row r="14" spans="1:7">
      <c r="A14" s="82"/>
      <c r="B14" s="82" t="s">
        <v>11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IF((ISERROR((VLOOKUP(B14,Calculation!C$2:C$548,1,FALSE)))),"not entered","")</f>
        <v/>
      </c>
    </row>
    <row r="15" spans="1:7">
      <c r="A15" s="82"/>
      <c r="B15" s="82" t="s">
        <v>11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IF((ISERROR((VLOOKUP(B15,Calculation!C$2:C$548,1,FALSE)))),"not entered","")</f>
        <v/>
      </c>
    </row>
    <row r="16" spans="1:7">
      <c r="A16" s="82"/>
      <c r="B16" s="82" t="s">
        <v>11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IF((ISERROR((VLOOKUP(B16,Calculation!C$2:C$548,1,FALSE)))),"not entered","")</f>
        <v/>
      </c>
    </row>
    <row r="17" spans="1:7">
      <c r="A17" s="82"/>
      <c r="B17" s="82" t="s">
        <v>11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IF((ISERROR((VLOOKUP(B17,Calculation!C$2:C$548,1,FALSE)))),"not entered","")</f>
        <v/>
      </c>
    </row>
    <row r="18" spans="1:7">
      <c r="A18" s="82"/>
      <c r="B18" s="82" t="s">
        <v>11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IF((ISERROR((VLOOKUP(B18,Calculation!C$2:C$548,1,FALSE)))),"not entered","")</f>
        <v/>
      </c>
    </row>
    <row r="19" spans="1:7">
      <c r="A19" s="82"/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IF((ISERROR((VLOOKUP(B19,Calculation!C$2:C$548,1,FALSE)))),"not entered","")</f>
        <v/>
      </c>
    </row>
    <row r="20" spans="1:7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IF((ISERROR((VLOOKUP(B20,Calculation!C$2:C$548,1,FALSE)))),"not entered","")</f>
        <v/>
      </c>
    </row>
    <row r="21" spans="1:7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IF((ISERROR((VLOOKUP(B21,Calculation!C$2:C$548,1,FALSE)))),"not entered","")</f>
        <v/>
      </c>
    </row>
    <row r="22" spans="1:7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IF((ISERROR((VLOOKUP(B22,Calculation!C$2:C$548,1,FALSE)))),"not entered","")</f>
        <v/>
      </c>
    </row>
    <row r="23" spans="1:7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IF((ISERROR((VLOOKUP(B23,Calculation!C$2:C$548,1,FALSE)))),"not entered","")</f>
        <v/>
      </c>
    </row>
    <row r="24" spans="1:7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IF((ISERROR((VLOOKUP(B24,Calculation!C$2:C$548,1,FALSE)))),"not entered","")</f>
        <v/>
      </c>
    </row>
    <row r="25" spans="1:7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IF((ISERROR((VLOOKUP(B25,Calculation!C$2:C$548,1,FALSE)))),"not entered","")</f>
        <v/>
      </c>
    </row>
    <row r="26" spans="1:7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IF((ISERROR((VLOOKUP(B26,Calculation!C$2:C$548,1,FALSE)))),"not entered","")</f>
        <v/>
      </c>
    </row>
    <row r="27" spans="1:7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ref="F27:F58" si="3">(VLOOKUP(C27,C$4:E$5,3,FALSE))/(E27/10000)</f>
        <v>#N/A</v>
      </c>
      <c r="G27" t="str">
        <f>IF((ISERROR((VLOOKUP(B27,Calculation!C$2:C$548,1,FALSE)))),"not entered","")</f>
        <v/>
      </c>
    </row>
    <row r="28" spans="1:7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3"/>
        <v>#N/A</v>
      </c>
      <c r="G28" t="str">
        <f>IF((ISERROR((VLOOKUP(B28,Calculation!C$2:C$548,1,FALSE)))),"not entered","")</f>
        <v/>
      </c>
    </row>
    <row r="29" spans="1:7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3"/>
        <v>#N/A</v>
      </c>
      <c r="G29" t="str">
        <f>IF((ISERROR((VLOOKUP(B29,Calculation!C$2:C$548,1,FALSE)))),"not entered","")</f>
        <v/>
      </c>
    </row>
    <row r="30" spans="1:7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3"/>
        <v>#N/A</v>
      </c>
      <c r="G30" t="str">
        <f>IF((ISERROR((VLOOKUP(B30,Calculation!C$2:C$548,1,FALSE)))),"not entered","")</f>
        <v/>
      </c>
    </row>
    <row r="31" spans="1:7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3"/>
        <v>#N/A</v>
      </c>
      <c r="G31" t="str">
        <f>IF((ISERROR((VLOOKUP(B31,Calculation!C$2:C$548,1,FALSE)))),"not entered","")</f>
        <v/>
      </c>
    </row>
    <row r="32" spans="1:7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3"/>
        <v>#N/A</v>
      </c>
      <c r="G32" t="str">
        <f>IF((ISERROR((VLOOKUP(B32,Calculation!C$2:C$548,1,FALSE)))),"not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3"/>
        <v>#N/A</v>
      </c>
      <c r="G33" t="str">
        <f>IF((ISERROR((VLOOKUP(B33,Calculation!C$2:C$548,1,FALSE)))),"not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3"/>
        <v>#N/A</v>
      </c>
      <c r="G34" t="str">
        <f>IF((ISERROR((VLOOKUP(B34,Calculation!C$2:C$548,1,FALSE)))),"not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3"/>
        <v>#N/A</v>
      </c>
      <c r="G35" t="str">
        <f>IF((ISERROR((VLOOKUP(B35,Calculation!C$2:C$548,1,FALSE)))),"not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3"/>
        <v>#N/A</v>
      </c>
      <c r="G36" t="str">
        <f>IF((ISERROR((VLOOKUP(B36,Calculation!C$2:C$548,1,FALSE)))),"not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3"/>
        <v>#N/A</v>
      </c>
      <c r="G37" t="str">
        <f>IF((ISERROR((VLOOKUP(B37,Calculation!C$2:C$548,1,FALSE)))),"not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si="3"/>
        <v>#N/A</v>
      </c>
      <c r="G38" t="str">
        <f>IF((ISERROR((VLOOKUP(B38,Calculation!C$2:C$548,1,FALSE)))),"not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IF((ISERROR((VLOOKUP(B39,Calculation!C$2:C$548,1,FALSE)))),"not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IF((ISERROR((VLOOKUP(B40,Calculation!C$2:C$548,1,FALSE)))),"not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IF((ISERROR((VLOOKUP(B41,Calculation!C$2:C$548,1,FALSE)))),"not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IF((ISERROR((VLOOKUP(B42,Calculation!C$2:C$548,1,FALSE)))),"not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IF((ISERROR((VLOOKUP(B43,Calculation!C$2:C$548,1,FALSE)))),"not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IF((ISERROR((VLOOKUP(B44,Calculation!C$2:C$548,1,FALSE)))),"not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IF((ISERROR((VLOOKUP(B45,Calculation!C$2:C$548,1,FALSE)))),"not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IF((ISERROR((VLOOKUP(B46,Calculation!C$2:C$548,1,FALSE)))),"not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IF((ISERROR((VLOOKUP(B47,Calculation!C$2:C$548,1,FALSE)))),"not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IF((ISERROR((VLOOKUP(B48,Calculation!C$2:C$548,1,FALSE)))),"not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IF((ISERROR((VLOOKUP(B49,Calculation!C$2:C$548,1,FALSE)))),"not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IF((ISERROR((VLOOKUP(B50,Calculation!C$2:C$548,1,FALSE)))),"not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IF((ISERROR((VLOOKUP(B51,Calculation!C$2:C$548,1,FALSE)))),"not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IF((ISERROR((VLOOKUP(B52,Calculation!C$2:C$548,1,FALSE)))),"not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IF((ISERROR((VLOOKUP(B53,Calculation!C$2:C$548,1,FALSE)))),"not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IF((ISERROR((VLOOKUP(B54,Calculation!C$2:C$548,1,FALSE)))),"not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IF((ISERROR((VLOOKUP(B55,Calculation!C$2:C$548,1,FALSE)))),"not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IF((ISERROR((VLOOKUP(B56,Calculation!C$2:C$548,1,FALSE)))),"not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IF((ISERROR((VLOOKUP(B57,Calculation!C$2:C$548,1,FALSE)))),"not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IF((ISERROR((VLOOKUP(B58,Calculation!C$2:C$548,1,FALSE)))),"not entered","")</f>
        <v/>
      </c>
    </row>
    <row r="59" spans="2:7">
      <c r="B59" s="82" t="s">
        <v>11</v>
      </c>
      <c r="C59" s="84" t="str">
        <f t="shared" ref="C59:C122" si="4">VLOOKUP(B59,name,3,FALSE)</f>
        <v xml:space="preserve"> </v>
      </c>
      <c r="D59" s="84" t="str">
        <f t="shared" ref="D59:D122" si="5">VLOOKUP(B59,name,2,FALSE)</f>
        <v xml:space="preserve"> </v>
      </c>
      <c r="E59" s="133">
        <v>1.1574074074074073E-5</v>
      </c>
      <c r="F59" s="85" t="e">
        <f t="shared" ref="F59:F90" si="6">(VLOOKUP(C59,C$4:E$5,3,FALSE))/(E59/10000)</f>
        <v>#N/A</v>
      </c>
      <c r="G59" t="str">
        <f>IF((ISERROR((VLOOKUP(B59,Calculation!C$2:C$548,1,FALSE)))),"not entered","")</f>
        <v/>
      </c>
    </row>
    <row r="60" spans="2:7">
      <c r="B60" s="82" t="s">
        <v>11</v>
      </c>
      <c r="C60" s="84" t="str">
        <f t="shared" si="4"/>
        <v xml:space="preserve"> </v>
      </c>
      <c r="D60" s="84" t="str">
        <f t="shared" si="5"/>
        <v xml:space="preserve"> </v>
      </c>
      <c r="E60" s="133">
        <v>1.1574074074074073E-5</v>
      </c>
      <c r="F60" s="85" t="e">
        <f t="shared" si="6"/>
        <v>#N/A</v>
      </c>
      <c r="G60" t="str">
        <f>IF((ISERROR((VLOOKUP(B60,Calculation!C$2:C$548,1,FALSE)))),"not entered","")</f>
        <v/>
      </c>
    </row>
    <row r="61" spans="2:7">
      <c r="B61" s="82" t="s">
        <v>11</v>
      </c>
      <c r="C61" s="84" t="str">
        <f t="shared" si="4"/>
        <v xml:space="preserve"> </v>
      </c>
      <c r="D61" s="84" t="str">
        <f t="shared" si="5"/>
        <v xml:space="preserve"> </v>
      </c>
      <c r="E61" s="133">
        <v>1.1574074074074073E-5</v>
      </c>
      <c r="F61" s="85" t="e">
        <f t="shared" si="6"/>
        <v>#N/A</v>
      </c>
      <c r="G61" t="str">
        <f>IF((ISERROR((VLOOKUP(B61,Calculation!C$2:C$548,1,FALSE)))),"not entered","")</f>
        <v/>
      </c>
    </row>
    <row r="62" spans="2:7">
      <c r="B62" s="82" t="s">
        <v>11</v>
      </c>
      <c r="C62" s="84" t="str">
        <f t="shared" si="4"/>
        <v xml:space="preserve"> </v>
      </c>
      <c r="D62" s="84" t="str">
        <f t="shared" si="5"/>
        <v xml:space="preserve"> </v>
      </c>
      <c r="E62" s="133">
        <v>1.1574074074074073E-5</v>
      </c>
      <c r="F62" s="85" t="e">
        <f t="shared" si="6"/>
        <v>#N/A</v>
      </c>
      <c r="G62" t="str">
        <f>IF((ISERROR((VLOOKUP(B62,Calculation!C$2:C$548,1,FALSE)))),"not entered","")</f>
        <v/>
      </c>
    </row>
    <row r="63" spans="2:7">
      <c r="B63" s="82" t="s">
        <v>11</v>
      </c>
      <c r="C63" s="84" t="str">
        <f t="shared" si="4"/>
        <v xml:space="preserve"> </v>
      </c>
      <c r="D63" s="84" t="str">
        <f t="shared" si="5"/>
        <v xml:space="preserve"> </v>
      </c>
      <c r="E63" s="133">
        <v>1.1574074074074073E-5</v>
      </c>
      <c r="F63" s="85" t="e">
        <f t="shared" si="6"/>
        <v>#N/A</v>
      </c>
      <c r="G63" t="str">
        <f>IF((ISERROR((VLOOKUP(B63,Calculation!C$2:C$548,1,FALSE)))),"not entered","")</f>
        <v/>
      </c>
    </row>
    <row r="64" spans="2:7">
      <c r="B64" s="82" t="s">
        <v>11</v>
      </c>
      <c r="C64" s="84" t="str">
        <f t="shared" si="4"/>
        <v xml:space="preserve"> </v>
      </c>
      <c r="D64" s="84" t="str">
        <f t="shared" si="5"/>
        <v xml:space="preserve"> </v>
      </c>
      <c r="E64" s="133">
        <v>1.1574074074074073E-5</v>
      </c>
      <c r="F64" s="85" t="e">
        <f t="shared" si="6"/>
        <v>#N/A</v>
      </c>
      <c r="G64" t="str">
        <f>IF((ISERROR((VLOOKUP(B64,Calculation!C$2:C$548,1,FALSE)))),"not entered","")</f>
        <v/>
      </c>
    </row>
    <row r="65" spans="2:7">
      <c r="B65" s="82" t="s">
        <v>11</v>
      </c>
      <c r="C65" s="84" t="str">
        <f t="shared" si="4"/>
        <v xml:space="preserve"> </v>
      </c>
      <c r="D65" s="84" t="str">
        <f t="shared" si="5"/>
        <v xml:space="preserve"> </v>
      </c>
      <c r="E65" s="133">
        <v>1.1574074074074073E-5</v>
      </c>
      <c r="F65" s="85" t="e">
        <f t="shared" si="6"/>
        <v>#N/A</v>
      </c>
      <c r="G65" t="str">
        <f>IF((ISERROR((VLOOKUP(B65,Calculation!C$2:C$548,1,FALSE)))),"not entered","")</f>
        <v/>
      </c>
    </row>
    <row r="66" spans="2:7">
      <c r="B66" s="82" t="s">
        <v>11</v>
      </c>
      <c r="C66" s="84" t="str">
        <f t="shared" si="4"/>
        <v xml:space="preserve"> </v>
      </c>
      <c r="D66" s="84" t="str">
        <f t="shared" si="5"/>
        <v xml:space="preserve"> </v>
      </c>
      <c r="E66" s="133">
        <v>1.1574074074074073E-5</v>
      </c>
      <c r="F66" s="85" t="e">
        <f t="shared" si="6"/>
        <v>#N/A</v>
      </c>
      <c r="G66" t="str">
        <f>IF((ISERROR((VLOOKUP(B66,Calculation!C$2:C$548,1,FALSE)))),"not entered","")</f>
        <v/>
      </c>
    </row>
    <row r="67" spans="2:7">
      <c r="B67" s="82" t="s">
        <v>11</v>
      </c>
      <c r="C67" s="84" t="str">
        <f t="shared" si="4"/>
        <v xml:space="preserve"> </v>
      </c>
      <c r="D67" s="84" t="str">
        <f t="shared" si="5"/>
        <v xml:space="preserve"> </v>
      </c>
      <c r="E67" s="133">
        <v>1.1574074074074073E-5</v>
      </c>
      <c r="F67" s="85" t="e">
        <f t="shared" si="6"/>
        <v>#N/A</v>
      </c>
      <c r="G67" t="str">
        <f>IF((ISERROR((VLOOKUP(B67,Calculation!C$2:C$548,1,FALSE)))),"not entered","")</f>
        <v/>
      </c>
    </row>
    <row r="68" spans="2:7">
      <c r="B68" s="82" t="s">
        <v>11</v>
      </c>
      <c r="C68" s="84" t="str">
        <f t="shared" si="4"/>
        <v xml:space="preserve"> </v>
      </c>
      <c r="D68" s="84" t="str">
        <f t="shared" si="5"/>
        <v xml:space="preserve"> </v>
      </c>
      <c r="E68" s="133">
        <v>1.1574074074074073E-5</v>
      </c>
      <c r="F68" s="85" t="e">
        <f t="shared" si="6"/>
        <v>#N/A</v>
      </c>
      <c r="G68" t="str">
        <f>IF((ISERROR((VLOOKUP(B68,Calculation!C$2:C$548,1,FALSE)))),"not entered","")</f>
        <v/>
      </c>
    </row>
    <row r="69" spans="2:7">
      <c r="B69" s="82" t="s">
        <v>11</v>
      </c>
      <c r="C69" s="84" t="str">
        <f t="shared" si="4"/>
        <v xml:space="preserve"> </v>
      </c>
      <c r="D69" s="84" t="str">
        <f t="shared" si="5"/>
        <v xml:space="preserve"> </v>
      </c>
      <c r="E69" s="133">
        <v>1.1574074074074073E-5</v>
      </c>
      <c r="F69" s="85" t="e">
        <f t="shared" si="6"/>
        <v>#N/A</v>
      </c>
      <c r="G69" t="str">
        <f>IF((ISERROR((VLOOKUP(B69,Calculation!C$2:C$548,1,FALSE)))),"not entered","")</f>
        <v/>
      </c>
    </row>
    <row r="70" spans="2:7">
      <c r="B70" s="82" t="s">
        <v>11</v>
      </c>
      <c r="C70" s="84" t="str">
        <f t="shared" si="4"/>
        <v xml:space="preserve"> </v>
      </c>
      <c r="D70" s="84" t="str">
        <f t="shared" si="5"/>
        <v xml:space="preserve"> </v>
      </c>
      <c r="E70" s="133">
        <v>1.1574074074074073E-5</v>
      </c>
      <c r="F70" s="85" t="e">
        <f t="shared" si="6"/>
        <v>#N/A</v>
      </c>
      <c r="G70" t="str">
        <f>IF((ISERROR((VLOOKUP(B70,Calculation!C$2:C$548,1,FALSE)))),"not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IF((ISERROR((VLOOKUP(B71,Calculation!C$2:C$548,1,FALSE)))),"not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IF((ISERROR((VLOOKUP(B72,Calculation!C$2:C$548,1,FALSE)))),"not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IF((ISERROR((VLOOKUP(B73,Calculation!C$2:C$548,1,FALSE)))),"not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IF((ISERROR((VLOOKUP(B74,Calculation!C$2:C$548,1,FALSE)))),"not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IF((ISERROR((VLOOKUP(B75,Calculation!C$2:C$548,1,FALSE)))),"not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IF((ISERROR((VLOOKUP(B76,Calculation!C$2:C$548,1,FALSE)))),"not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IF((ISERROR((VLOOKUP(B77,Calculation!C$2:C$548,1,FALSE)))),"not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IF((ISERROR((VLOOKUP(B78,Calculation!C$2:C$548,1,FALSE)))),"not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IF((ISERROR((VLOOKUP(B79,Calculation!C$2:C$548,1,FALSE)))),"not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IF((ISERROR((VLOOKUP(B80,Calculation!C$2:C$548,1,FALSE)))),"not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IF((ISERROR((VLOOKUP(B81,Calculation!C$2:C$548,1,FALSE)))),"not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IF((ISERROR((VLOOKUP(B82,Calculation!C$2:C$548,1,FALSE)))),"not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IF((ISERROR((VLOOKUP(B83,Calculation!C$2:C$548,1,FALSE)))),"not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IF((ISERROR((VLOOKUP(B84,Calculation!C$2:C$548,1,FALSE)))),"not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IF((ISERROR((VLOOKUP(B85,Calculation!C$2:C$548,1,FALSE)))),"not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IF((ISERROR((VLOOKUP(B86,Calculation!C$2:C$548,1,FALSE)))),"not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IF((ISERROR((VLOOKUP(B87,Calculation!C$2:C$548,1,FALSE)))),"not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IF((ISERROR((VLOOKUP(B88,Calculation!C$2:C$548,1,FALSE)))),"not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IF((ISERROR((VLOOKUP(B89,Calculation!C$2:C$548,1,FALSE)))),"not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IF((ISERROR((VLOOKUP(B90,Calculation!C$2:C$548,1,FALSE)))),"not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ref="F91:F122" si="7">(VLOOKUP(C91,C$4:E$5,3,FALSE))/(E91/10000)</f>
        <v>#N/A</v>
      </c>
      <c r="G91" t="str">
        <f>IF((ISERROR((VLOOKUP(B91,Calculation!C$2:C$548,1,FALSE)))),"not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7"/>
        <v>#N/A</v>
      </c>
      <c r="G92" t="str">
        <f>IF((ISERROR((VLOOKUP(B92,Calculation!C$2:C$548,1,FALSE)))),"not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7"/>
        <v>#N/A</v>
      </c>
      <c r="G93" t="str">
        <f>IF((ISERROR((VLOOKUP(B93,Calculation!C$2:C$548,1,FALSE)))),"not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7"/>
        <v>#N/A</v>
      </c>
      <c r="G94" t="str">
        <f>IF((ISERROR((VLOOKUP(B94,Calculation!C$2:C$548,1,FALSE)))),"not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7"/>
        <v>#N/A</v>
      </c>
      <c r="G95" t="str">
        <f>IF((ISERROR((VLOOKUP(B95,Calculation!C$2:C$548,1,FALSE)))),"not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7"/>
        <v>#N/A</v>
      </c>
      <c r="G96" t="str">
        <f>IF((ISERROR((VLOOKUP(B96,Calculation!C$2:C$548,1,FALSE)))),"not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7"/>
        <v>#N/A</v>
      </c>
      <c r="G97" t="str">
        <f>IF((ISERROR((VLOOKUP(B97,Calculation!C$2:C$548,1,FALSE)))),"not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7"/>
        <v>#N/A</v>
      </c>
      <c r="G98" t="str">
        <f>IF((ISERROR((VLOOKUP(B98,Calculation!C$2:C$548,1,FALSE)))),"not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7"/>
        <v>#N/A</v>
      </c>
      <c r="G99" t="str">
        <f>IF((ISERROR((VLOOKUP(B99,Calculation!C$2:C$548,1,FALSE)))),"not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7"/>
        <v>#N/A</v>
      </c>
      <c r="G100" t="str">
        <f>IF((ISERROR((VLOOKUP(B100,Calculation!C$2:C$548,1,FALSE)))),"not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7"/>
        <v>#N/A</v>
      </c>
      <c r="G101" t="str">
        <f>IF((ISERROR((VLOOKUP(B101,Calculation!C$2:C$548,1,FALSE)))),"not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si="7"/>
        <v>#N/A</v>
      </c>
      <c r="G102" t="str">
        <f>IF((ISERROR((VLOOKUP(B102,Calculation!C$2:C$548,1,FALSE)))),"not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IF((ISERROR((VLOOKUP(B103,Calculation!C$2:C$548,1,FALSE)))),"not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IF((ISERROR((VLOOKUP(B104,Calculation!C$2:C$548,1,FALSE)))),"not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IF((ISERROR((VLOOKUP(B105,Calculation!C$2:C$548,1,FALSE)))),"not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IF((ISERROR((VLOOKUP(B106,Calculation!C$2:C$548,1,FALSE)))),"not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IF((ISERROR((VLOOKUP(B107,Calculation!C$2:C$548,1,FALSE)))),"not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IF((ISERROR((VLOOKUP(B108,Calculation!C$2:C$548,1,FALSE)))),"not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IF((ISERROR((VLOOKUP(B109,Calculation!C$2:C$548,1,FALSE)))),"not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IF((ISERROR((VLOOKUP(B110,Calculation!C$2:C$548,1,FALSE)))),"not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IF((ISERROR((VLOOKUP(B111,Calculation!C$2:C$548,1,FALSE)))),"not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IF((ISERROR((VLOOKUP(B112,Calculation!C$2:C$548,1,FALSE)))),"not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IF((ISERROR((VLOOKUP(B113,Calculation!C$2:C$548,1,FALSE)))),"not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IF((ISERROR((VLOOKUP(B114,Calculation!C$2:C$548,1,FALSE)))),"not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IF((ISERROR((VLOOKUP(B115,Calculation!C$2:C$548,1,FALSE)))),"not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IF((ISERROR((VLOOKUP(B116,Calculation!C$2:C$548,1,FALSE)))),"not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IF((ISERROR((VLOOKUP(B117,Calculation!C$2:C$548,1,FALSE)))),"not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IF((ISERROR((VLOOKUP(B118,Calculation!C$2:C$548,1,FALSE)))),"not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IF((ISERROR((VLOOKUP(B119,Calculation!C$2:C$548,1,FALSE)))),"not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IF((ISERROR((VLOOKUP(B120,Calculation!C$2:C$548,1,FALSE)))),"not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IF((ISERROR((VLOOKUP(B121,Calculation!C$2:C$548,1,FALSE)))),"not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IF((ISERROR((VLOOKUP(B122,Calculation!C$2:C$548,1,FALSE)))),"not entered","")</f>
        <v/>
      </c>
    </row>
    <row r="123" spans="2:7">
      <c r="B123" s="82" t="s">
        <v>11</v>
      </c>
      <c r="C123" s="84" t="str">
        <f t="shared" ref="C123:C186" si="8">VLOOKUP(B123,name,3,FALSE)</f>
        <v xml:space="preserve"> </v>
      </c>
      <c r="D123" s="84" t="str">
        <f t="shared" ref="D123:D186" si="9">VLOOKUP(B123,name,2,FALSE)</f>
        <v xml:space="preserve"> </v>
      </c>
      <c r="E123" s="133">
        <v>1.1574074074074073E-5</v>
      </c>
      <c r="F123" s="85" t="e">
        <f t="shared" ref="F123:F154" si="10">(VLOOKUP(C123,C$4:E$5,3,FALSE))/(E123/10000)</f>
        <v>#N/A</v>
      </c>
      <c r="G123" t="str">
        <f>IF((ISERROR((VLOOKUP(B123,Calculation!C$2:C$548,1,FALSE)))),"not entered","")</f>
        <v/>
      </c>
    </row>
    <row r="124" spans="2:7">
      <c r="B124" s="82" t="s">
        <v>11</v>
      </c>
      <c r="C124" s="84" t="str">
        <f t="shared" si="8"/>
        <v xml:space="preserve"> </v>
      </c>
      <c r="D124" s="84" t="str">
        <f t="shared" si="9"/>
        <v xml:space="preserve"> </v>
      </c>
      <c r="E124" s="133">
        <v>1.1574074074074073E-5</v>
      </c>
      <c r="F124" s="85" t="e">
        <f t="shared" si="10"/>
        <v>#N/A</v>
      </c>
      <c r="G124" t="str">
        <f>IF((ISERROR((VLOOKUP(B124,Calculation!C$2:C$548,1,FALSE)))),"not entered","")</f>
        <v/>
      </c>
    </row>
    <row r="125" spans="2:7">
      <c r="B125" s="82" t="s">
        <v>11</v>
      </c>
      <c r="C125" s="84" t="str">
        <f t="shared" si="8"/>
        <v xml:space="preserve"> </v>
      </c>
      <c r="D125" s="84" t="str">
        <f t="shared" si="9"/>
        <v xml:space="preserve"> </v>
      </c>
      <c r="E125" s="133">
        <v>1.1574074074074073E-5</v>
      </c>
      <c r="F125" s="85" t="e">
        <f t="shared" si="10"/>
        <v>#N/A</v>
      </c>
      <c r="G125" t="str">
        <f>IF((ISERROR((VLOOKUP(B125,Calculation!C$2:C$548,1,FALSE)))),"not entered","")</f>
        <v/>
      </c>
    </row>
    <row r="126" spans="2:7">
      <c r="B126" s="82" t="s">
        <v>11</v>
      </c>
      <c r="C126" s="84" t="str">
        <f t="shared" si="8"/>
        <v xml:space="preserve"> </v>
      </c>
      <c r="D126" s="84" t="str">
        <f t="shared" si="9"/>
        <v xml:space="preserve"> </v>
      </c>
      <c r="E126" s="133">
        <v>1.1574074074074073E-5</v>
      </c>
      <c r="F126" s="85" t="e">
        <f t="shared" si="10"/>
        <v>#N/A</v>
      </c>
      <c r="G126" t="str">
        <f>IF((ISERROR((VLOOKUP(B126,Calculation!C$2:C$548,1,FALSE)))),"not entered","")</f>
        <v/>
      </c>
    </row>
    <row r="127" spans="2:7">
      <c r="B127" s="82" t="s">
        <v>11</v>
      </c>
      <c r="C127" s="84" t="str">
        <f t="shared" si="8"/>
        <v xml:space="preserve"> </v>
      </c>
      <c r="D127" s="84" t="str">
        <f t="shared" si="9"/>
        <v xml:space="preserve"> </v>
      </c>
      <c r="E127" s="133">
        <v>1.1574074074074073E-5</v>
      </c>
      <c r="F127" s="85" t="e">
        <f t="shared" si="10"/>
        <v>#N/A</v>
      </c>
      <c r="G127" t="str">
        <f>IF((ISERROR((VLOOKUP(B127,Calculation!C$2:C$548,1,FALSE)))),"not entered","")</f>
        <v/>
      </c>
    </row>
    <row r="128" spans="2:7">
      <c r="B128" s="82" t="s">
        <v>11</v>
      </c>
      <c r="C128" s="84" t="str">
        <f t="shared" si="8"/>
        <v xml:space="preserve"> </v>
      </c>
      <c r="D128" s="84" t="str">
        <f t="shared" si="9"/>
        <v xml:space="preserve"> </v>
      </c>
      <c r="E128" s="133">
        <v>1.1574074074074073E-5</v>
      </c>
      <c r="F128" s="85" t="e">
        <f t="shared" si="10"/>
        <v>#N/A</v>
      </c>
      <c r="G128" t="str">
        <f>IF((ISERROR((VLOOKUP(B128,Calculation!C$2:C$548,1,FALSE)))),"not entered","")</f>
        <v/>
      </c>
    </row>
    <row r="129" spans="2:7">
      <c r="B129" s="82" t="s">
        <v>11</v>
      </c>
      <c r="C129" s="84" t="str">
        <f t="shared" si="8"/>
        <v xml:space="preserve"> </v>
      </c>
      <c r="D129" s="84" t="str">
        <f t="shared" si="9"/>
        <v xml:space="preserve"> </v>
      </c>
      <c r="E129" s="133">
        <v>1.1574074074074073E-5</v>
      </c>
      <c r="F129" s="85" t="e">
        <f t="shared" si="10"/>
        <v>#N/A</v>
      </c>
      <c r="G129" t="str">
        <f>IF((ISERROR((VLOOKUP(B129,Calculation!C$2:C$548,1,FALSE)))),"not entered","")</f>
        <v/>
      </c>
    </row>
    <row r="130" spans="2:7">
      <c r="B130" s="82" t="s">
        <v>11</v>
      </c>
      <c r="C130" s="84" t="str">
        <f t="shared" si="8"/>
        <v xml:space="preserve"> </v>
      </c>
      <c r="D130" s="84" t="str">
        <f t="shared" si="9"/>
        <v xml:space="preserve"> </v>
      </c>
      <c r="E130" s="133">
        <v>1.1574074074074073E-5</v>
      </c>
      <c r="F130" s="85" t="e">
        <f t="shared" si="10"/>
        <v>#N/A</v>
      </c>
      <c r="G130" t="str">
        <f>IF((ISERROR((VLOOKUP(B130,Calculation!C$2:C$548,1,FALSE)))),"not entered","")</f>
        <v/>
      </c>
    </row>
    <row r="131" spans="2:7">
      <c r="B131" s="82" t="s">
        <v>11</v>
      </c>
      <c r="C131" s="84" t="str">
        <f t="shared" si="8"/>
        <v xml:space="preserve"> </v>
      </c>
      <c r="D131" s="84" t="str">
        <f t="shared" si="9"/>
        <v xml:space="preserve"> </v>
      </c>
      <c r="E131" s="133">
        <v>1.1574074074074073E-5</v>
      </c>
      <c r="F131" s="85" t="e">
        <f t="shared" si="10"/>
        <v>#N/A</v>
      </c>
      <c r="G131" t="str">
        <f>IF((ISERROR((VLOOKUP(B131,Calculation!C$2:C$548,1,FALSE)))),"not entered","")</f>
        <v/>
      </c>
    </row>
    <row r="132" spans="2:7">
      <c r="B132" s="82" t="s">
        <v>11</v>
      </c>
      <c r="C132" s="84" t="str">
        <f t="shared" si="8"/>
        <v xml:space="preserve"> </v>
      </c>
      <c r="D132" s="84" t="str">
        <f t="shared" si="9"/>
        <v xml:space="preserve"> </v>
      </c>
      <c r="E132" s="133">
        <v>1.1574074074074073E-5</v>
      </c>
      <c r="F132" s="85" t="e">
        <f t="shared" si="10"/>
        <v>#N/A</v>
      </c>
      <c r="G132" t="str">
        <f>IF((ISERROR((VLOOKUP(B132,Calculation!C$2:C$548,1,FALSE)))),"not entered","")</f>
        <v/>
      </c>
    </row>
    <row r="133" spans="2:7">
      <c r="B133" s="82" t="s">
        <v>11</v>
      </c>
      <c r="C133" s="84" t="str">
        <f t="shared" si="8"/>
        <v xml:space="preserve"> </v>
      </c>
      <c r="D133" s="84" t="str">
        <f t="shared" si="9"/>
        <v xml:space="preserve"> </v>
      </c>
      <c r="E133" s="133">
        <v>1.1574074074074073E-5</v>
      </c>
      <c r="F133" s="85" t="e">
        <f t="shared" si="10"/>
        <v>#N/A</v>
      </c>
      <c r="G133" t="str">
        <f>IF((ISERROR((VLOOKUP(B133,Calculation!C$2:C$548,1,FALSE)))),"not entered","")</f>
        <v/>
      </c>
    </row>
    <row r="134" spans="2:7">
      <c r="B134" s="82" t="s">
        <v>11</v>
      </c>
      <c r="C134" s="84" t="str">
        <f t="shared" si="8"/>
        <v xml:space="preserve"> </v>
      </c>
      <c r="D134" s="84" t="str">
        <f t="shared" si="9"/>
        <v xml:space="preserve"> </v>
      </c>
      <c r="E134" s="133">
        <v>1.1574074074074073E-5</v>
      </c>
      <c r="F134" s="85" t="e">
        <f t="shared" si="10"/>
        <v>#N/A</v>
      </c>
      <c r="G134" t="str">
        <f>IF((ISERROR((VLOOKUP(B134,Calculation!C$2:C$548,1,FALSE)))),"not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IF((ISERROR((VLOOKUP(B135,Calculation!C$2:C$548,1,FALSE)))),"not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IF((ISERROR((VLOOKUP(B136,Calculation!C$2:C$548,1,FALSE)))),"not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IF((ISERROR((VLOOKUP(B137,Calculation!C$2:C$548,1,FALSE)))),"not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IF((ISERROR((VLOOKUP(B138,Calculation!C$2:C$548,1,FALSE)))),"not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IF((ISERROR((VLOOKUP(B139,Calculation!C$2:C$548,1,FALSE)))),"not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IF((ISERROR((VLOOKUP(B140,Calculation!C$2:C$548,1,FALSE)))),"not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IF((ISERROR((VLOOKUP(B141,Calculation!C$2:C$548,1,FALSE)))),"not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IF((ISERROR((VLOOKUP(B142,Calculation!C$2:C$548,1,FALSE)))),"not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IF((ISERROR((VLOOKUP(B143,Calculation!C$2:C$548,1,FALSE)))),"not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IF((ISERROR((VLOOKUP(B144,Calculation!C$2:C$548,1,FALSE)))),"not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IF((ISERROR((VLOOKUP(B145,Calculation!C$2:C$548,1,FALSE)))),"not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IF((ISERROR((VLOOKUP(B146,Calculation!C$2:C$548,1,FALSE)))),"not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IF((ISERROR((VLOOKUP(B147,Calculation!C$2:C$548,1,FALSE)))),"not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IF((ISERROR((VLOOKUP(B148,Calculation!C$2:C$548,1,FALSE)))),"not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IF((ISERROR((VLOOKUP(B149,Calculation!C$2:C$548,1,FALSE)))),"not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IF((ISERROR((VLOOKUP(B150,Calculation!C$2:C$548,1,FALSE)))),"not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IF((ISERROR((VLOOKUP(B151,Calculation!C$2:C$548,1,FALSE)))),"not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IF((ISERROR((VLOOKUP(B152,Calculation!C$2:C$548,1,FALSE)))),"not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IF((ISERROR((VLOOKUP(B153,Calculation!C$2:C$548,1,FALSE)))),"not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IF((ISERROR((VLOOKUP(B154,Calculation!C$2:C$548,1,FALSE)))),"not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ref="F155:F186" si="11">(VLOOKUP(C155,C$4:E$5,3,FALSE))/(E155/10000)</f>
        <v>#N/A</v>
      </c>
      <c r="G155" t="str">
        <f>IF((ISERROR((VLOOKUP(B155,Calculation!C$2:C$548,1,FALSE)))),"not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1"/>
        <v>#N/A</v>
      </c>
      <c r="G156" t="str">
        <f>IF((ISERROR((VLOOKUP(B156,Calculation!C$2:C$548,1,FALSE)))),"not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1"/>
        <v>#N/A</v>
      </c>
      <c r="G157" t="str">
        <f>IF((ISERROR((VLOOKUP(B157,Calculation!C$2:C$548,1,FALSE)))),"not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1"/>
        <v>#N/A</v>
      </c>
      <c r="G158" t="str">
        <f>IF((ISERROR((VLOOKUP(B158,Calculation!C$2:C$548,1,FALSE)))),"not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1"/>
        <v>#N/A</v>
      </c>
      <c r="G159" t="str">
        <f>IF((ISERROR((VLOOKUP(B159,Calculation!C$2:C$548,1,FALSE)))),"not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1"/>
        <v>#N/A</v>
      </c>
      <c r="G160" t="str">
        <f>IF((ISERROR((VLOOKUP(B160,Calculation!C$2:C$548,1,FALSE)))),"not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1"/>
        <v>#N/A</v>
      </c>
      <c r="G161" t="str">
        <f>IF((ISERROR((VLOOKUP(B161,Calculation!C$2:C$548,1,FALSE)))),"not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1"/>
        <v>#N/A</v>
      </c>
      <c r="G162" t="str">
        <f>IF((ISERROR((VLOOKUP(B162,Calculation!C$2:C$548,1,FALSE)))),"not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1"/>
        <v>#N/A</v>
      </c>
      <c r="G163" t="str">
        <f>IF((ISERROR((VLOOKUP(B163,Calculation!C$2:C$548,1,FALSE)))),"not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1"/>
        <v>#N/A</v>
      </c>
      <c r="G164" t="str">
        <f>IF((ISERROR((VLOOKUP(B164,Calculation!C$2:C$548,1,FALSE)))),"not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1"/>
        <v>#N/A</v>
      </c>
      <c r="G165" t="str">
        <f>IF((ISERROR((VLOOKUP(B165,Calculation!C$2:C$548,1,FALSE)))),"not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si="11"/>
        <v>#N/A</v>
      </c>
      <c r="G166" t="str">
        <f>IF((ISERROR((VLOOKUP(B166,Calculation!C$2:C$548,1,FALSE)))),"not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IF((ISERROR((VLOOKUP(B167,Calculation!C$2:C$548,1,FALSE)))),"not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IF((ISERROR((VLOOKUP(B168,Calculation!C$2:C$548,1,FALSE)))),"not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IF((ISERROR((VLOOKUP(B169,Calculation!C$2:C$548,1,FALSE)))),"not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IF((ISERROR((VLOOKUP(B170,Calculation!C$2:C$548,1,FALSE)))),"not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IF((ISERROR((VLOOKUP(B171,Calculation!C$2:C$548,1,FALSE)))),"not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IF((ISERROR((VLOOKUP(B172,Calculation!C$2:C$548,1,FALSE)))),"not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IF((ISERROR((VLOOKUP(B173,Calculation!C$2:C$548,1,FALSE)))),"not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IF((ISERROR((VLOOKUP(B174,Calculation!C$2:C$548,1,FALSE)))),"not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IF((ISERROR((VLOOKUP(B175,Calculation!C$2:C$548,1,FALSE)))),"not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IF((ISERROR((VLOOKUP(B176,Calculation!C$2:C$548,1,FALSE)))),"not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IF((ISERROR((VLOOKUP(B177,Calculation!C$2:C$548,1,FALSE)))),"not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IF((ISERROR((VLOOKUP(B178,Calculation!C$2:C$548,1,FALSE)))),"not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IF((ISERROR((VLOOKUP(B179,Calculation!C$2:C$548,1,FALSE)))),"not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IF((ISERROR((VLOOKUP(B180,Calculation!C$2:C$548,1,FALSE)))),"not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IF((ISERROR((VLOOKUP(B181,Calculation!C$2:C$548,1,FALSE)))),"not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IF((ISERROR((VLOOKUP(B182,Calculation!C$2:C$548,1,FALSE)))),"not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IF((ISERROR((VLOOKUP(B183,Calculation!C$2:C$548,1,FALSE)))),"not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IF((ISERROR((VLOOKUP(B184,Calculation!C$2:C$548,1,FALSE)))),"not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IF((ISERROR((VLOOKUP(B185,Calculation!C$2:C$548,1,FALSE)))),"not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IF((ISERROR((VLOOKUP(B186,Calculation!C$2:C$548,1,FALSE)))),"not entered","")</f>
        <v/>
      </c>
    </row>
    <row r="187" spans="2:7">
      <c r="B187" s="82" t="s">
        <v>11</v>
      </c>
      <c r="C187" s="84" t="str">
        <f t="shared" ref="C187:C193" si="12">VLOOKUP(B187,name,3,FALSE)</f>
        <v xml:space="preserve"> </v>
      </c>
      <c r="D187" s="84" t="str">
        <f t="shared" ref="D187:D193" si="13">VLOOKUP(B187,name,2,FALSE)</f>
        <v xml:space="preserve"> </v>
      </c>
      <c r="E187" s="133">
        <v>1.1574074074074073E-5</v>
      </c>
      <c r="F187" s="85" t="e">
        <f t="shared" ref="F187:F193" si="14">(VLOOKUP(C187,C$4:E$5,3,FALSE))/(E187/10000)</f>
        <v>#N/A</v>
      </c>
      <c r="G187" t="str">
        <f>IF((ISERROR((VLOOKUP(B187,Calculation!C$2:C$548,1,FALSE)))),"not entered","")</f>
        <v/>
      </c>
    </row>
    <row r="188" spans="2:7">
      <c r="B188" s="82" t="s">
        <v>11</v>
      </c>
      <c r="C188" s="84" t="str">
        <f t="shared" si="12"/>
        <v xml:space="preserve"> </v>
      </c>
      <c r="D188" s="84" t="str">
        <f t="shared" si="13"/>
        <v xml:space="preserve"> </v>
      </c>
      <c r="E188" s="133">
        <v>1.1574074074074073E-5</v>
      </c>
      <c r="F188" s="85" t="e">
        <f t="shared" si="14"/>
        <v>#N/A</v>
      </c>
      <c r="G188" t="str">
        <f>IF((ISERROR((VLOOKUP(B188,Calculation!C$2:C$548,1,FALSE)))),"not entered","")</f>
        <v/>
      </c>
    </row>
    <row r="189" spans="2:7">
      <c r="B189" s="82" t="s">
        <v>11</v>
      </c>
      <c r="C189" s="84" t="str">
        <f t="shared" si="12"/>
        <v xml:space="preserve"> </v>
      </c>
      <c r="D189" s="84" t="str">
        <f t="shared" si="13"/>
        <v xml:space="preserve"> </v>
      </c>
      <c r="E189" s="133">
        <v>1.1574074074074073E-5</v>
      </c>
      <c r="F189" s="85" t="e">
        <f t="shared" si="14"/>
        <v>#N/A</v>
      </c>
      <c r="G189" t="str">
        <f>IF((ISERROR((VLOOKUP(B189,Calculation!C$2:C$548,1,FALSE)))),"not entered","")</f>
        <v/>
      </c>
    </row>
    <row r="190" spans="2:7">
      <c r="B190" s="82" t="s">
        <v>11</v>
      </c>
      <c r="C190" s="84" t="str">
        <f t="shared" si="12"/>
        <v xml:space="preserve"> </v>
      </c>
      <c r="D190" s="84" t="str">
        <f t="shared" si="13"/>
        <v xml:space="preserve"> </v>
      </c>
      <c r="E190" s="133">
        <v>1.1574074074074073E-5</v>
      </c>
      <c r="F190" s="85" t="e">
        <f t="shared" si="14"/>
        <v>#N/A</v>
      </c>
      <c r="G190" t="str">
        <f>IF((ISERROR((VLOOKUP(B190,Calculation!C$2:C$548,1,FALSE)))),"not entered","")</f>
        <v/>
      </c>
    </row>
    <row r="191" spans="2:7">
      <c r="B191" s="82" t="s">
        <v>11</v>
      </c>
      <c r="C191" s="84" t="str">
        <f t="shared" si="12"/>
        <v xml:space="preserve"> </v>
      </c>
      <c r="D191" s="84" t="str">
        <f t="shared" si="13"/>
        <v xml:space="preserve"> </v>
      </c>
      <c r="E191" s="133">
        <v>1.1574074074074073E-5</v>
      </c>
      <c r="F191" s="85" t="e">
        <f t="shared" si="14"/>
        <v>#N/A</v>
      </c>
      <c r="G191" t="str">
        <f>IF((ISERROR((VLOOKUP(B191,Calculation!C$2:C$548,1,FALSE)))),"not entered","")</f>
        <v/>
      </c>
    </row>
    <row r="192" spans="2:7">
      <c r="B192" s="82" t="s">
        <v>11</v>
      </c>
      <c r="C192" s="84" t="str">
        <f t="shared" si="12"/>
        <v xml:space="preserve"> </v>
      </c>
      <c r="D192" s="84" t="str">
        <f t="shared" si="13"/>
        <v xml:space="preserve"> </v>
      </c>
      <c r="E192" s="133">
        <v>1.1574074074074073E-5</v>
      </c>
      <c r="F192" s="85" t="e">
        <f t="shared" si="14"/>
        <v>#N/A</v>
      </c>
      <c r="G192" t="str">
        <f>IF((ISERROR((VLOOKUP(B192,Calculation!C$2:C$548,1,FALSE)))),"not entered","")</f>
        <v/>
      </c>
    </row>
    <row r="193" spans="2:7">
      <c r="B193" s="82" t="s">
        <v>11</v>
      </c>
      <c r="C193" s="84" t="str">
        <f t="shared" si="12"/>
        <v xml:space="preserve"> </v>
      </c>
      <c r="D193" s="84" t="str">
        <f t="shared" si="13"/>
        <v xml:space="preserve"> </v>
      </c>
      <c r="E193" s="133">
        <v>1.1574074074074073E-5</v>
      </c>
      <c r="F193" s="85" t="e">
        <f t="shared" si="14"/>
        <v>#N/A</v>
      </c>
      <c r="G193" t="str">
        <f>IF((ISERROR((VLOOKUP(B193,Calculation!C$2:C$548,1,FALSE)))),"not entered","")</f>
        <v/>
      </c>
    </row>
    <row r="194" spans="2:7" ht="13.5" thickBot="1">
      <c r="B194" s="86"/>
      <c r="C194" s="87"/>
      <c r="D194" s="87"/>
      <c r="E194" s="88"/>
      <c r="F194" s="89"/>
    </row>
    <row r="195" spans="2:7">
      <c r="B195" s="30"/>
      <c r="C195" s="57"/>
      <c r="D195" s="57"/>
      <c r="E195" s="31"/>
      <c r="F195" s="32"/>
    </row>
    <row r="196" spans="2:7">
      <c r="B196" s="30"/>
      <c r="C196" s="57"/>
      <c r="D196" s="57"/>
      <c r="E196" s="31"/>
      <c r="F196" s="32"/>
    </row>
    <row r="197" spans="2:7">
      <c r="B197" s="30"/>
      <c r="C197" s="57"/>
      <c r="D197" s="57"/>
      <c r="E197" s="31"/>
      <c r="F197" s="32"/>
    </row>
    <row r="198" spans="2:7">
      <c r="B198" s="30"/>
      <c r="C198" s="57"/>
      <c r="D198" s="57"/>
      <c r="E198" s="31"/>
      <c r="F198" s="32"/>
    </row>
  </sheetData>
  <phoneticPr fontId="2" type="noConversion"/>
  <conditionalFormatting sqref="A6:A19 B1:B198">
    <cfRule type="cellIs" dxfId="8" priority="1" stopIfTrue="1" operator="equal">
      <formula>"x"</formula>
    </cfRule>
  </conditionalFormatting>
  <conditionalFormatting sqref="G4:G194">
    <cfRule type="cellIs" dxfId="7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B1:G209"/>
  <sheetViews>
    <sheetView workbookViewId="0"/>
  </sheetViews>
  <sheetFormatPr defaultRowHeight="12.75"/>
  <cols>
    <col min="1" max="1" width="2.42578125" customWidth="1"/>
    <col min="2" max="2" width="14.5703125" bestFit="1" customWidth="1"/>
    <col min="3" max="3" width="7.140625" bestFit="1" customWidth="1"/>
    <col min="4" max="4" width="5.140625" bestFit="1" customWidth="1"/>
    <col min="5" max="5" width="8.140625" bestFit="1" customWidth="1"/>
    <col min="6" max="6" width="8.5703125" bestFit="1" customWidth="1"/>
    <col min="7" max="7" width="10.285156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Races!E7</f>
        <v>Fritton Lake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31" t="s">
        <v>74</v>
      </c>
      <c r="C4" s="80" t="s">
        <v>110</v>
      </c>
      <c r="D4" s="80"/>
      <c r="E4" s="132">
        <v>1.1574074074074073E-5</v>
      </c>
      <c r="F4" s="81">
        <f>E4/(E4/100)</f>
        <v>100</v>
      </c>
      <c r="G4" t="str">
        <f>IF((ISERROR((VLOOKUP(B4,Calculation!C$2:C$548,1,FALSE)))),"not entered","")</f>
        <v/>
      </c>
    </row>
    <row r="5" spans="2:7">
      <c r="B5" s="82" t="s">
        <v>74</v>
      </c>
      <c r="C5" s="83" t="s">
        <v>111</v>
      </c>
      <c r="D5" s="83"/>
      <c r="E5" s="133">
        <v>1.1574074074074073E-5</v>
      </c>
      <c r="F5" s="85">
        <f>E5/(E5/100)</f>
        <v>100</v>
      </c>
      <c r="G5" t="str">
        <f>IF((ISERROR((VLOOKUP(B5,Calculation!C$2:C$548,1,FALSE)))),"not entered","")</f>
        <v/>
      </c>
    </row>
    <row r="6" spans="2:7">
      <c r="B6" s="82" t="s">
        <v>11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3">
        <v>1.1574074074074073E-5</v>
      </c>
      <c r="F6" s="85" t="e">
        <f t="shared" ref="F6:F37" si="2">(VLOOKUP(C6,C$4:E$5,3,FALSE))/(E6/10000)</f>
        <v>#N/A</v>
      </c>
      <c r="G6" t="str">
        <f>IF((ISERROR((VLOOKUP(B6,Calculation!C$2:C$548,1,FALSE)))),"not entered","")</f>
        <v/>
      </c>
    </row>
    <row r="7" spans="2:7">
      <c r="B7" s="82" t="s">
        <v>11</v>
      </c>
      <c r="C7" s="84" t="str">
        <f t="shared" si="0"/>
        <v xml:space="preserve"> </v>
      </c>
      <c r="D7" s="84" t="str">
        <f t="shared" si="1"/>
        <v xml:space="preserve"> </v>
      </c>
      <c r="E7" s="133">
        <v>1.1574074074074073E-5</v>
      </c>
      <c r="F7" s="85" t="e">
        <f t="shared" si="2"/>
        <v>#N/A</v>
      </c>
      <c r="G7" t="str">
        <f>IF((ISERROR((VLOOKUP(B7,Calculation!C$2:C$548,1,FALSE)))),"not entered","")</f>
        <v/>
      </c>
    </row>
    <row r="8" spans="2:7">
      <c r="B8" s="82" t="s">
        <v>11</v>
      </c>
      <c r="C8" s="84" t="str">
        <f t="shared" si="0"/>
        <v xml:space="preserve"> </v>
      </c>
      <c r="D8" s="84" t="str">
        <f t="shared" si="1"/>
        <v xml:space="preserve"> </v>
      </c>
      <c r="E8" s="133">
        <v>1.1574074074074073E-5</v>
      </c>
      <c r="F8" s="85" t="e">
        <f t="shared" si="2"/>
        <v>#N/A</v>
      </c>
      <c r="G8" t="str">
        <f>IF((ISERROR((VLOOKUP(B8,Calculation!C$2:C$548,1,FALSE)))),"not entered","")</f>
        <v/>
      </c>
    </row>
    <row r="9" spans="2:7">
      <c r="B9" s="82" t="s">
        <v>11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IF((ISERROR((VLOOKUP(B9,Calculation!C$2:C$548,1,FALSE)))),"not entered","")</f>
        <v/>
      </c>
    </row>
    <row r="10" spans="2:7">
      <c r="B10" s="82" t="s">
        <v>11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IF((ISERROR((VLOOKUP(B10,Calculation!C$2:C$548,1,FALSE)))),"not entered","")</f>
        <v/>
      </c>
    </row>
    <row r="11" spans="2:7">
      <c r="B11" s="82" t="s">
        <v>11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IF((ISERROR((VLOOKUP(B11,Calculation!C$2:C$548,1,FALSE)))),"not entered","")</f>
        <v/>
      </c>
    </row>
    <row r="12" spans="2:7">
      <c r="B12" s="82" t="s">
        <v>11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IF((ISERROR((VLOOKUP(B12,Calculation!C$2:C$548,1,FALSE)))),"not entered","")</f>
        <v/>
      </c>
    </row>
    <row r="13" spans="2:7">
      <c r="B13" s="82" t="s">
        <v>11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IF((ISERROR((VLOOKUP(B13,Calculation!C$2:C$548,1,FALSE)))),"not entered","")</f>
        <v/>
      </c>
    </row>
    <row r="14" spans="2:7">
      <c r="B14" s="82" t="s">
        <v>11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IF((ISERROR((VLOOKUP(B14,Calculation!C$2:C$548,1,FALSE)))),"not entered","")</f>
        <v/>
      </c>
    </row>
    <row r="15" spans="2:7">
      <c r="B15" s="82" t="s">
        <v>11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IF((ISERROR((VLOOKUP(B15,Calculation!C$2:C$548,1,FALSE)))),"not entered","")</f>
        <v/>
      </c>
    </row>
    <row r="16" spans="2:7">
      <c r="B16" s="82" t="s">
        <v>11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IF((ISERROR((VLOOKUP(B16,Calculation!C$2:C$548,1,FALSE)))),"not entered","")</f>
        <v/>
      </c>
    </row>
    <row r="17" spans="2:7">
      <c r="B17" s="82" t="s">
        <v>11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IF((ISERROR((VLOOKUP(B17,Calculation!C$2:C$548,1,FALSE)))),"not entered","")</f>
        <v/>
      </c>
    </row>
    <row r="18" spans="2:7">
      <c r="B18" s="82" t="s">
        <v>11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IF((ISERROR((VLOOKUP(B18,Calculation!C$2:C$548,1,FALSE)))),"not entered","")</f>
        <v/>
      </c>
    </row>
    <row r="19" spans="2:7"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IF((ISERROR((VLOOKUP(B19,Calculation!C$2:C$548,1,FALSE)))),"not entered","")</f>
        <v/>
      </c>
    </row>
    <row r="20" spans="2:7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IF((ISERROR((VLOOKUP(B20,Calculation!C$2:C$548,1,FALSE)))),"not entered","")</f>
        <v/>
      </c>
    </row>
    <row r="21" spans="2:7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IF((ISERROR((VLOOKUP(B21,Calculation!C$2:C$548,1,FALSE)))),"not entered","")</f>
        <v/>
      </c>
    </row>
    <row r="22" spans="2:7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IF((ISERROR((VLOOKUP(B22,Calculation!C$2:C$548,1,FALSE)))),"not entered","")</f>
        <v/>
      </c>
    </row>
    <row r="23" spans="2:7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IF((ISERROR((VLOOKUP(B23,Calculation!C$2:C$548,1,FALSE)))),"not entered","")</f>
        <v/>
      </c>
    </row>
    <row r="24" spans="2:7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IF((ISERROR((VLOOKUP(B24,Calculation!C$2:C$548,1,FALSE)))),"not entered","")</f>
        <v/>
      </c>
    </row>
    <row r="25" spans="2:7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IF((ISERROR((VLOOKUP(B25,Calculation!C$2:C$548,1,FALSE)))),"not entered","")</f>
        <v/>
      </c>
    </row>
    <row r="26" spans="2:7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IF((ISERROR((VLOOKUP(B26,Calculation!C$2:C$548,1,FALSE)))),"not entered","")</f>
        <v/>
      </c>
    </row>
    <row r="27" spans="2:7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IF((ISERROR((VLOOKUP(B27,Calculation!C$2:C$548,1,FALSE)))),"not entered","")</f>
        <v/>
      </c>
    </row>
    <row r="28" spans="2:7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IF((ISERROR((VLOOKUP(B28,Calculation!C$2:C$548,1,FALSE)))),"not entered","")</f>
        <v/>
      </c>
    </row>
    <row r="29" spans="2:7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IF((ISERROR((VLOOKUP(B29,Calculation!C$2:C$548,1,FALSE)))),"not entered","")</f>
        <v/>
      </c>
    </row>
    <row r="30" spans="2:7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IF((ISERROR((VLOOKUP(B30,Calculation!C$2:C$548,1,FALSE)))),"not entered","")</f>
        <v/>
      </c>
    </row>
    <row r="31" spans="2:7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IF((ISERROR((VLOOKUP(B31,Calculation!C$2:C$548,1,FALSE)))),"not entered","")</f>
        <v/>
      </c>
    </row>
    <row r="32" spans="2:7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IF((ISERROR((VLOOKUP(B32,Calculation!C$2:C$548,1,FALSE)))),"not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IF((ISERROR((VLOOKUP(B33,Calculation!C$2:C$548,1,FALSE)))),"not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IF((ISERROR((VLOOKUP(B34,Calculation!C$2:C$548,1,FALSE)))),"not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IF((ISERROR((VLOOKUP(B35,Calculation!C$2:C$548,1,FALSE)))),"not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IF((ISERROR((VLOOKUP(B36,Calculation!C$2:C$548,1,FALSE)))),"not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IF((ISERROR((VLOOKUP(B37,Calculation!C$2:C$548,1,FALSE)))),"not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IF((ISERROR((VLOOKUP(B38,Calculation!C$2:C$548,1,FALSE)))),"not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IF((ISERROR((VLOOKUP(B39,Calculation!C$2:C$548,1,FALSE)))),"not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IF((ISERROR((VLOOKUP(B40,Calculation!C$2:C$548,1,FALSE)))),"not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IF((ISERROR((VLOOKUP(B41,Calculation!C$2:C$548,1,FALSE)))),"not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IF((ISERROR((VLOOKUP(B42,Calculation!C$2:C$548,1,FALSE)))),"not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IF((ISERROR((VLOOKUP(B43,Calculation!C$2:C$548,1,FALSE)))),"not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IF((ISERROR((VLOOKUP(B44,Calculation!C$2:C$548,1,FALSE)))),"not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IF((ISERROR((VLOOKUP(B45,Calculation!C$2:C$548,1,FALSE)))),"not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IF((ISERROR((VLOOKUP(B46,Calculation!C$2:C$548,1,FALSE)))),"not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IF((ISERROR((VLOOKUP(B47,Calculation!C$2:C$548,1,FALSE)))),"not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IF((ISERROR((VLOOKUP(B48,Calculation!C$2:C$548,1,FALSE)))),"not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IF((ISERROR((VLOOKUP(B49,Calculation!C$2:C$548,1,FALSE)))),"not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IF((ISERROR((VLOOKUP(B50,Calculation!C$2:C$548,1,FALSE)))),"not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IF((ISERROR((VLOOKUP(B51,Calculation!C$2:C$548,1,FALSE)))),"not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IF((ISERROR((VLOOKUP(B52,Calculation!C$2:C$548,1,FALSE)))),"not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IF((ISERROR((VLOOKUP(B53,Calculation!C$2:C$548,1,FALSE)))),"not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IF((ISERROR((VLOOKUP(B54,Calculation!C$2:C$548,1,FALSE)))),"not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IF((ISERROR((VLOOKUP(B55,Calculation!C$2:C$548,1,FALSE)))),"not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IF((ISERROR((VLOOKUP(B56,Calculation!C$2:C$548,1,FALSE)))),"not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IF((ISERROR((VLOOKUP(B57,Calculation!C$2:C$548,1,FALSE)))),"not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IF((ISERROR((VLOOKUP(B58,Calculation!C$2:C$548,1,FALSE)))),"not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IF((ISERROR((VLOOKUP(B59,Calculation!C$2:C$548,1,FALSE)))),"not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IF((ISERROR((VLOOKUP(B60,Calculation!C$2:C$548,1,FALSE)))),"not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IF((ISERROR((VLOOKUP(B61,Calculation!C$2:C$548,1,FALSE)))),"not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IF((ISERROR((VLOOKUP(B62,Calculation!C$2:C$548,1,FALSE)))),"not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IF((ISERROR((VLOOKUP(B63,Calculation!C$2:C$548,1,FALSE)))),"not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IF((ISERROR((VLOOKUP(B64,Calculation!C$2:C$548,1,FALSE)))),"not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IF((ISERROR((VLOOKUP(B65,Calculation!C$2:C$548,1,FALSE)))),"not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IF((ISERROR((VLOOKUP(B66,Calculation!C$2:C$548,1,FALSE)))),"not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IF((ISERROR((VLOOKUP(B67,Calculation!C$2:C$548,1,FALSE)))),"not entered","")</f>
        <v/>
      </c>
    </row>
    <row r="68" spans="2:7">
      <c r="B68" s="82" t="s">
        <v>11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IF((ISERROR((VLOOKUP(B68,Calculation!C$2:C$548,1,FALSE)))),"not entered","")</f>
        <v/>
      </c>
    </row>
    <row r="69" spans="2:7">
      <c r="B69" s="82" t="s">
        <v>11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IF((ISERROR((VLOOKUP(B69,Calculation!C$2:C$548,1,FALSE)))),"not entered","")</f>
        <v/>
      </c>
    </row>
    <row r="70" spans="2:7">
      <c r="B70" s="82" t="s">
        <v>11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IF((ISERROR((VLOOKUP(B70,Calculation!C$2:C$548,1,FALSE)))),"not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IF((ISERROR((VLOOKUP(B71,Calculation!C$2:C$548,1,FALSE)))),"not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IF((ISERROR((VLOOKUP(B72,Calculation!C$2:C$548,1,FALSE)))),"not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IF((ISERROR((VLOOKUP(B73,Calculation!C$2:C$548,1,FALSE)))),"not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IF((ISERROR((VLOOKUP(B74,Calculation!C$2:C$548,1,FALSE)))),"not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IF((ISERROR((VLOOKUP(B75,Calculation!C$2:C$548,1,FALSE)))),"not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IF((ISERROR((VLOOKUP(B76,Calculation!C$2:C$548,1,FALSE)))),"not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IF((ISERROR((VLOOKUP(B77,Calculation!C$2:C$548,1,FALSE)))),"not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IF((ISERROR((VLOOKUP(B78,Calculation!C$2:C$548,1,FALSE)))),"not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IF((ISERROR((VLOOKUP(B79,Calculation!C$2:C$548,1,FALSE)))),"not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IF((ISERROR((VLOOKUP(B80,Calculation!C$2:C$548,1,FALSE)))),"not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IF((ISERROR((VLOOKUP(B81,Calculation!C$2:C$548,1,FALSE)))),"not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IF((ISERROR((VLOOKUP(B82,Calculation!C$2:C$548,1,FALSE)))),"not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IF((ISERROR((VLOOKUP(B83,Calculation!C$2:C$548,1,FALSE)))),"not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IF((ISERROR((VLOOKUP(B84,Calculation!C$2:C$548,1,FALSE)))),"not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IF((ISERROR((VLOOKUP(B85,Calculation!C$2:C$548,1,FALSE)))),"not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IF((ISERROR((VLOOKUP(B86,Calculation!C$2:C$548,1,FALSE)))),"not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IF((ISERROR((VLOOKUP(B87,Calculation!C$2:C$548,1,FALSE)))),"not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IF((ISERROR((VLOOKUP(B88,Calculation!C$2:C$548,1,FALSE)))),"not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IF((ISERROR((VLOOKUP(B89,Calculation!C$2:C$548,1,FALSE)))),"not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IF((ISERROR((VLOOKUP(B90,Calculation!C$2:C$548,1,FALSE)))),"not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IF((ISERROR((VLOOKUP(B91,Calculation!C$2:C$548,1,FALSE)))),"not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IF((ISERROR((VLOOKUP(B92,Calculation!C$2:C$548,1,FALSE)))),"not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IF((ISERROR((VLOOKUP(B93,Calculation!C$2:C$548,1,FALSE)))),"not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IF((ISERROR((VLOOKUP(B94,Calculation!C$2:C$548,1,FALSE)))),"not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IF((ISERROR((VLOOKUP(B95,Calculation!C$2:C$548,1,FALSE)))),"not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IF((ISERROR((VLOOKUP(B96,Calculation!C$2:C$548,1,FALSE)))),"not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IF((ISERROR((VLOOKUP(B97,Calculation!C$2:C$548,1,FALSE)))),"not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IF((ISERROR((VLOOKUP(B98,Calculation!C$2:C$548,1,FALSE)))),"not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IF((ISERROR((VLOOKUP(B99,Calculation!C$2:C$548,1,FALSE)))),"not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IF((ISERROR((VLOOKUP(B100,Calculation!C$2:C$548,1,FALSE)))),"not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IF((ISERROR((VLOOKUP(B101,Calculation!C$2:C$548,1,FALSE)))),"not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IF((ISERROR((VLOOKUP(B102,Calculation!C$2:C$548,1,FALSE)))),"not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IF((ISERROR((VLOOKUP(B103,Calculation!C$2:C$548,1,FALSE)))),"not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IF((ISERROR((VLOOKUP(B104,Calculation!C$2:C$548,1,FALSE)))),"not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IF((ISERROR((VLOOKUP(B105,Calculation!C$2:C$548,1,FALSE)))),"not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IF((ISERROR((VLOOKUP(B106,Calculation!C$2:C$548,1,FALSE)))),"not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IF((ISERROR((VLOOKUP(B107,Calculation!C$2:C$548,1,FALSE)))),"not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IF((ISERROR((VLOOKUP(B108,Calculation!C$2:C$548,1,FALSE)))),"not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IF((ISERROR((VLOOKUP(B109,Calculation!C$2:C$548,1,FALSE)))),"not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IF((ISERROR((VLOOKUP(B110,Calculation!C$2:C$548,1,FALSE)))),"not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IF((ISERROR((VLOOKUP(B111,Calculation!C$2:C$548,1,FALSE)))),"not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IF((ISERROR((VLOOKUP(B112,Calculation!C$2:C$548,1,FALSE)))),"not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IF((ISERROR((VLOOKUP(B113,Calculation!C$2:C$548,1,FALSE)))),"not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IF((ISERROR((VLOOKUP(B114,Calculation!C$2:C$548,1,FALSE)))),"not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IF((ISERROR((VLOOKUP(B115,Calculation!C$2:C$548,1,FALSE)))),"not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IF((ISERROR((VLOOKUP(B116,Calculation!C$2:C$548,1,FALSE)))),"not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IF((ISERROR((VLOOKUP(B117,Calculation!C$2:C$548,1,FALSE)))),"not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IF((ISERROR((VLOOKUP(B118,Calculation!C$2:C$548,1,FALSE)))),"not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IF((ISERROR((VLOOKUP(B119,Calculation!C$2:C$548,1,FALSE)))),"not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IF((ISERROR((VLOOKUP(B120,Calculation!C$2:C$548,1,FALSE)))),"not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IF((ISERROR((VLOOKUP(B121,Calculation!C$2:C$548,1,FALSE)))),"not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IF((ISERROR((VLOOKUP(B122,Calculation!C$2:C$548,1,FALSE)))),"not entered","")</f>
        <v/>
      </c>
    </row>
    <row r="123" spans="2:7">
      <c r="B123" s="82" t="s">
        <v>11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IF((ISERROR((VLOOKUP(B123,Calculation!C$2:C$548,1,FALSE)))),"not entered","")</f>
        <v/>
      </c>
    </row>
    <row r="124" spans="2:7">
      <c r="B124" s="82" t="s">
        <v>11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IF((ISERROR((VLOOKUP(B124,Calculation!C$2:C$548,1,FALSE)))),"not entered","")</f>
        <v/>
      </c>
    </row>
    <row r="125" spans="2:7">
      <c r="B125" s="82" t="s">
        <v>11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IF((ISERROR((VLOOKUP(B125,Calculation!C$2:C$548,1,FALSE)))),"not entered","")</f>
        <v/>
      </c>
    </row>
    <row r="126" spans="2:7">
      <c r="B126" s="82" t="s">
        <v>11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IF((ISERROR((VLOOKUP(B126,Calculation!C$2:C$548,1,FALSE)))),"not entered","")</f>
        <v/>
      </c>
    </row>
    <row r="127" spans="2:7">
      <c r="B127" s="82" t="s">
        <v>11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IF((ISERROR((VLOOKUP(B127,Calculation!C$2:C$548,1,FALSE)))),"not entered","")</f>
        <v/>
      </c>
    </row>
    <row r="128" spans="2:7">
      <c r="B128" s="82" t="s">
        <v>11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IF((ISERROR((VLOOKUP(B128,Calculation!C$2:C$548,1,FALSE)))),"not entered","")</f>
        <v/>
      </c>
    </row>
    <row r="129" spans="2:7">
      <c r="B129" s="82" t="s">
        <v>11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IF((ISERROR((VLOOKUP(B129,Calculation!C$2:C$548,1,FALSE)))),"not entered","")</f>
        <v/>
      </c>
    </row>
    <row r="130" spans="2:7">
      <c r="B130" s="82" t="s">
        <v>11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IF((ISERROR((VLOOKUP(B130,Calculation!C$2:C$548,1,FALSE)))),"not entered","")</f>
        <v/>
      </c>
    </row>
    <row r="131" spans="2:7">
      <c r="B131" s="82" t="s">
        <v>11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IF((ISERROR((VLOOKUP(B131,Calculation!C$2:C$548,1,FALSE)))),"not entered","")</f>
        <v/>
      </c>
    </row>
    <row r="132" spans="2:7">
      <c r="B132" s="82" t="s">
        <v>11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IF((ISERROR((VLOOKUP(B132,Calculation!C$2:C$548,1,FALSE)))),"not entered","")</f>
        <v/>
      </c>
    </row>
    <row r="133" spans="2:7">
      <c r="B133" s="82" t="s">
        <v>11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IF((ISERROR((VLOOKUP(B133,Calculation!C$2:C$548,1,FALSE)))),"not entered","")</f>
        <v/>
      </c>
    </row>
    <row r="134" spans="2:7">
      <c r="B134" s="82" t="s">
        <v>11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IF((ISERROR((VLOOKUP(B134,Calculation!C$2:C$548,1,FALSE)))),"not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IF((ISERROR((VLOOKUP(B135,Calculation!C$2:C$548,1,FALSE)))),"not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IF((ISERROR((VLOOKUP(B136,Calculation!C$2:C$548,1,FALSE)))),"not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IF((ISERROR((VLOOKUP(B137,Calculation!C$2:C$548,1,FALSE)))),"not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IF((ISERROR((VLOOKUP(B138,Calculation!C$2:C$548,1,FALSE)))),"not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IF((ISERROR((VLOOKUP(B139,Calculation!C$2:C$548,1,FALSE)))),"not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IF((ISERROR((VLOOKUP(B140,Calculation!C$2:C$548,1,FALSE)))),"not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IF((ISERROR((VLOOKUP(B141,Calculation!C$2:C$548,1,FALSE)))),"not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IF((ISERROR((VLOOKUP(B142,Calculation!C$2:C$548,1,FALSE)))),"not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IF((ISERROR((VLOOKUP(B143,Calculation!C$2:C$548,1,FALSE)))),"not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IF((ISERROR((VLOOKUP(B144,Calculation!C$2:C$548,1,FALSE)))),"not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IF((ISERROR((VLOOKUP(B145,Calculation!C$2:C$548,1,FALSE)))),"not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IF((ISERROR((VLOOKUP(B146,Calculation!C$2:C$548,1,FALSE)))),"not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IF((ISERROR((VLOOKUP(B147,Calculation!C$2:C$548,1,FALSE)))),"not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IF((ISERROR((VLOOKUP(B148,Calculation!C$2:C$548,1,FALSE)))),"not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IF((ISERROR((VLOOKUP(B149,Calculation!C$2:C$548,1,FALSE)))),"not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IF((ISERROR((VLOOKUP(B150,Calculation!C$2:C$548,1,FALSE)))),"not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IF((ISERROR((VLOOKUP(B151,Calculation!C$2:C$548,1,FALSE)))),"not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IF((ISERROR((VLOOKUP(B152,Calculation!C$2:C$548,1,FALSE)))),"not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IF((ISERROR((VLOOKUP(B153,Calculation!C$2:C$548,1,FALSE)))),"not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IF((ISERROR((VLOOKUP(B154,Calculation!C$2:C$548,1,FALSE)))),"not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IF((ISERROR((VLOOKUP(B155,Calculation!C$2:C$548,1,FALSE)))),"not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IF((ISERROR((VLOOKUP(B156,Calculation!C$2:C$548,1,FALSE)))),"not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IF((ISERROR((VLOOKUP(B157,Calculation!C$2:C$548,1,FALSE)))),"not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IF((ISERROR((VLOOKUP(B158,Calculation!C$2:C$548,1,FALSE)))),"not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IF((ISERROR((VLOOKUP(B159,Calculation!C$2:C$548,1,FALSE)))),"not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IF((ISERROR((VLOOKUP(B160,Calculation!C$2:C$548,1,FALSE)))),"not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IF((ISERROR((VLOOKUP(B161,Calculation!C$2:C$548,1,FALSE)))),"not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IF((ISERROR((VLOOKUP(B162,Calculation!C$2:C$548,1,FALSE)))),"not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IF((ISERROR((VLOOKUP(B163,Calculation!C$2:C$548,1,FALSE)))),"not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IF((ISERROR((VLOOKUP(B164,Calculation!C$2:C$548,1,FALSE)))),"not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IF((ISERROR((VLOOKUP(B165,Calculation!C$2:C$548,1,FALSE)))),"not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IF((ISERROR((VLOOKUP(B166,Calculation!C$2:C$548,1,FALSE)))),"not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IF((ISERROR((VLOOKUP(B167,Calculation!C$2:C$548,1,FALSE)))),"not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IF((ISERROR((VLOOKUP(B168,Calculation!C$2:C$548,1,FALSE)))),"not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IF((ISERROR((VLOOKUP(B169,Calculation!C$2:C$548,1,FALSE)))),"not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IF((ISERROR((VLOOKUP(B170,Calculation!C$2:C$548,1,FALSE)))),"not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IF((ISERROR((VLOOKUP(B171,Calculation!C$2:C$548,1,FALSE)))),"not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IF((ISERROR((VLOOKUP(B172,Calculation!C$2:C$548,1,FALSE)))),"not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IF((ISERROR((VLOOKUP(B173,Calculation!C$2:C$548,1,FALSE)))),"not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IF((ISERROR((VLOOKUP(B174,Calculation!C$2:C$548,1,FALSE)))),"not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IF((ISERROR((VLOOKUP(B175,Calculation!C$2:C$548,1,FALSE)))),"not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IF((ISERROR((VLOOKUP(B176,Calculation!C$2:C$548,1,FALSE)))),"not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IF((ISERROR((VLOOKUP(B177,Calculation!C$2:C$548,1,FALSE)))),"not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IF((ISERROR((VLOOKUP(B178,Calculation!C$2:C$548,1,FALSE)))),"not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IF((ISERROR((VLOOKUP(B179,Calculation!C$2:C$548,1,FALSE)))),"not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IF((ISERROR((VLOOKUP(B180,Calculation!C$2:C$548,1,FALSE)))),"not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IF((ISERROR((VLOOKUP(B181,Calculation!C$2:C$548,1,FALSE)))),"not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IF((ISERROR((VLOOKUP(B182,Calculation!C$2:C$548,1,FALSE)))),"not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IF((ISERROR((VLOOKUP(B183,Calculation!C$2:C$548,1,FALSE)))),"not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IF((ISERROR((VLOOKUP(B184,Calculation!C$2:C$548,1,FALSE)))),"not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IF((ISERROR((VLOOKUP(B185,Calculation!C$2:C$548,1,FALSE)))),"not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IF((ISERROR((VLOOKUP(B186,Calculation!C$2:C$548,1,FALSE)))),"not entered","")</f>
        <v/>
      </c>
    </row>
    <row r="187" spans="2:7">
      <c r="B187" s="82" t="s">
        <v>11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IF((ISERROR((VLOOKUP(B187,Calculation!C$2:C$548,1,FALSE)))),"not entered","")</f>
        <v/>
      </c>
    </row>
    <row r="188" spans="2:7">
      <c r="B188" s="82" t="s">
        <v>11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IF((ISERROR((VLOOKUP(B188,Calculation!C$2:C$548,1,FALSE)))),"not entered","")</f>
        <v/>
      </c>
    </row>
    <row r="189" spans="2:7">
      <c r="B189" s="82" t="s">
        <v>11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IF((ISERROR((VLOOKUP(B189,Calculation!C$2:C$548,1,FALSE)))),"not entered","")</f>
        <v/>
      </c>
    </row>
    <row r="190" spans="2:7">
      <c r="B190" s="82" t="s">
        <v>11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IF((ISERROR((VLOOKUP(B190,Calculation!C$2:C$548,1,FALSE)))),"not entered","")</f>
        <v/>
      </c>
    </row>
    <row r="191" spans="2:7">
      <c r="B191" s="82" t="s">
        <v>11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IF((ISERROR((VLOOKUP(B191,Calculation!C$2:C$548,1,FALSE)))),"not entered","")</f>
        <v/>
      </c>
    </row>
    <row r="192" spans="2:7">
      <c r="B192" s="82" t="s">
        <v>11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IF((ISERROR((VLOOKUP(B192,Calculation!C$2:C$548,1,FALSE)))),"not entered","")</f>
        <v/>
      </c>
    </row>
    <row r="193" spans="2:7">
      <c r="B193" s="82" t="s">
        <v>11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IF((ISERROR((VLOOKUP(B193,Calculation!C$2:C$548,1,FALSE)))),"not entered","")</f>
        <v/>
      </c>
    </row>
    <row r="194" spans="2:7">
      <c r="B194" s="82" t="s">
        <v>11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IF((ISERROR((VLOOKUP(B194,Calculation!C$2:C$548,1,FALSE)))),"not entered","")</f>
        <v/>
      </c>
    </row>
    <row r="195" spans="2:7">
      <c r="B195" s="82" t="s">
        <v>11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IF((ISERROR((VLOOKUP(B195,Calculation!C$2:C$548,1,FALSE)))),"not entered","")</f>
        <v/>
      </c>
    </row>
    <row r="196" spans="2:7">
      <c r="B196" s="82" t="s">
        <v>11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IF((ISERROR((VLOOKUP(B196,Calculation!C$2:C$548,1,FALSE)))),"not entered","")</f>
        <v/>
      </c>
    </row>
    <row r="197" spans="2:7">
      <c r="B197" s="82" t="s">
        <v>11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IF((ISERROR((VLOOKUP(B197,Calculation!C$2:C$548,1,FALSE)))),"not entered","")</f>
        <v/>
      </c>
    </row>
    <row r="198" spans="2:7">
      <c r="B198" s="82" t="s">
        <v>11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IF((ISERROR((VLOOKUP(B198,Calculation!C$2:C$548,1,FALSE)))),"not entered","")</f>
        <v/>
      </c>
    </row>
    <row r="199" spans="2:7">
      <c r="B199" s="82" t="s">
        <v>11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IF((ISERROR((VLOOKUP(B199,Calculation!C$2:C$548,1,FALSE)))),"not entered","")</f>
        <v/>
      </c>
    </row>
    <row r="200" spans="2:7">
      <c r="B200" s="82" t="s">
        <v>11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IF((ISERROR((VLOOKUP(B200,Calculation!C$2:C$548,1,FALSE)))),"not entered","")</f>
        <v/>
      </c>
    </row>
    <row r="201" spans="2:7">
      <c r="B201" s="82" t="s">
        <v>11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IF((ISERROR((VLOOKUP(B201,Calculation!C$2:C$548,1,FALSE)))),"not entered","")</f>
        <v/>
      </c>
    </row>
    <row r="202" spans="2:7">
      <c r="B202" s="82" t="s">
        <v>11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IF((ISERROR((VLOOKUP(B202,Calculation!C$2:C$548,1,FALSE)))),"not entered","")</f>
        <v/>
      </c>
    </row>
    <row r="203" spans="2:7">
      <c r="B203" s="82" t="s">
        <v>11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IF((ISERROR((VLOOKUP(B203,Calculation!C$2:C$548,1,FALSE)))),"not entered","")</f>
        <v/>
      </c>
    </row>
    <row r="204" spans="2:7">
      <c r="B204" s="82" t="s">
        <v>11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IF((ISERROR((VLOOKUP(B204,Calculation!C$2:C$548,1,FALSE)))),"not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6" priority="1" stopIfTrue="1" operator="equal">
      <formula>"x"</formula>
    </cfRule>
  </conditionalFormatting>
  <conditionalFormatting sqref="G4:G205">
    <cfRule type="cellIs" dxfId="5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4"/>
  <sheetViews>
    <sheetView workbookViewId="0">
      <selection activeCell="M197" sqref="A1:M197"/>
    </sheetView>
  </sheetViews>
  <sheetFormatPr defaultRowHeight="12.75"/>
  <cols>
    <col min="1" max="1" width="5.28515625" style="3" customWidth="1"/>
    <col min="2" max="2" width="14.7109375" style="3" customWidth="1"/>
    <col min="3" max="3" width="16.28515625" customWidth="1"/>
    <col min="4" max="4" width="6.7109375" customWidth="1"/>
    <col min="5" max="5" width="7.140625" customWidth="1"/>
    <col min="6" max="6" width="7.42578125" bestFit="1" customWidth="1"/>
    <col min="7" max="7" width="1.7109375" customWidth="1"/>
    <col min="8" max="8" width="5.5703125" customWidth="1"/>
    <col min="9" max="9" width="13.42578125" customWidth="1"/>
    <col min="10" max="10" width="18.5703125" customWidth="1"/>
    <col min="11" max="11" width="6.28515625" customWidth="1"/>
    <col min="12" max="12" width="6.85546875" customWidth="1"/>
    <col min="13" max="13" width="7.42578125" bestFit="1" customWidth="1"/>
  </cols>
  <sheetData>
    <row r="1" spans="1:13" s="41" customFormat="1" ht="18">
      <c r="B1" s="52" t="str">
        <f>Races!B1</f>
        <v>Triathlon England - Eastern Region League</v>
      </c>
    </row>
    <row r="2" spans="1:13" ht="17.25" customHeight="1">
      <c r="B2" s="52" t="str">
        <f>Races!B2</f>
        <v>Adult Standard Distance League</v>
      </c>
    </row>
    <row r="3" spans="1:13" ht="15.75" customHeight="1"/>
    <row r="4" spans="1:13" ht="12" customHeight="1">
      <c r="B4" s="3" t="s">
        <v>6</v>
      </c>
      <c r="C4" s="3" t="s">
        <v>67</v>
      </c>
    </row>
    <row r="5" spans="1:13" ht="12" customHeight="1">
      <c r="C5" s="3"/>
    </row>
    <row r="6" spans="1:13" ht="12" customHeight="1">
      <c r="B6" s="141" t="s">
        <v>127</v>
      </c>
      <c r="C6" s="141" t="s">
        <v>128</v>
      </c>
    </row>
    <row r="7" spans="1:13" ht="12" customHeight="1">
      <c r="B7" s="55" t="s">
        <v>129</v>
      </c>
      <c r="C7" s="55" t="s">
        <v>130</v>
      </c>
      <c r="D7" s="16"/>
      <c r="E7" s="16"/>
      <c r="F7" s="8"/>
      <c r="G7" s="8"/>
    </row>
    <row r="8" spans="1:13" ht="12" customHeight="1" thickBot="1"/>
    <row r="9" spans="1:13" ht="19.5" customHeight="1">
      <c r="A9" s="147" t="s">
        <v>127</v>
      </c>
      <c r="B9" s="148"/>
      <c r="C9" s="148"/>
      <c r="D9" s="9"/>
      <c r="E9" s="9"/>
      <c r="F9" s="10"/>
      <c r="H9" s="147" t="s">
        <v>128</v>
      </c>
      <c r="I9" s="148"/>
      <c r="J9" s="148"/>
      <c r="K9" s="148"/>
      <c r="L9" s="11"/>
      <c r="M9" s="12"/>
    </row>
    <row r="10" spans="1:13" ht="12" customHeight="1">
      <c r="A10" s="63"/>
      <c r="B10" s="64"/>
      <c r="D10" s="65" t="s">
        <v>12</v>
      </c>
      <c r="E10" s="66" t="s">
        <v>14</v>
      </c>
      <c r="F10" s="67"/>
      <c r="G10" s="16"/>
      <c r="H10" s="63"/>
      <c r="I10" s="64"/>
      <c r="J10" s="64"/>
      <c r="K10" s="65" t="s">
        <v>12</v>
      </c>
      <c r="L10" s="66" t="s">
        <v>14</v>
      </c>
      <c r="M10" s="23"/>
    </row>
    <row r="11" spans="1:13" ht="12" customHeight="1">
      <c r="A11" s="13" t="s">
        <v>3</v>
      </c>
      <c r="B11" s="14" t="s">
        <v>2</v>
      </c>
      <c r="C11" s="14" t="s">
        <v>23</v>
      </c>
      <c r="D11" s="14" t="s">
        <v>13</v>
      </c>
      <c r="E11" s="14" t="s">
        <v>13</v>
      </c>
      <c r="F11" s="15" t="s">
        <v>4</v>
      </c>
      <c r="H11" s="13" t="s">
        <v>3</v>
      </c>
      <c r="I11" s="14" t="s">
        <v>2</v>
      </c>
      <c r="J11" s="14" t="s">
        <v>23</v>
      </c>
      <c r="K11" s="14" t="s">
        <v>13</v>
      </c>
      <c r="L11" s="14" t="s">
        <v>13</v>
      </c>
      <c r="M11" s="15" t="s">
        <v>4</v>
      </c>
    </row>
    <row r="12" spans="1:13" ht="12" customHeight="1">
      <c r="A12" s="17">
        <v>1</v>
      </c>
      <c r="B12" s="18" t="str">
        <f>IF(F12="","",VLOOKUP(F12,Calculation!$B$3:$E$112,2,FALSE))</f>
        <v>Oliver Milk</v>
      </c>
      <c r="C12" s="18" t="str">
        <f>IF(F12="","",VLOOKUP(F12,Calculation!$B$3:$E$112,3,FALSE))</f>
        <v>TAC</v>
      </c>
      <c r="D12" s="18">
        <f>IF(F12="","",VLOOKUP(F12,Calculation!$B$3:$G$668,5,FALSE))</f>
        <v>4</v>
      </c>
      <c r="E12" s="18">
        <f>IF(F12="","",VLOOKUP(F12,Calculation!$B$3:$G$112,6,FALSE))</f>
        <v>4</v>
      </c>
      <c r="F12" s="19">
        <f>IF(LARGE(Calculation!$B$3:$B$112,A12)=0,"",LARGE(Calculation!$B$3:$B$112,A12))</f>
        <v>39601.314202517569</v>
      </c>
      <c r="H12" s="17">
        <v>1</v>
      </c>
      <c r="I12" s="18" t="str">
        <f>IF(M12="","",VLOOKUP(M12,Calculation!$B$269:$E$318,2,FALSE))</f>
        <v>Wendy Martin</v>
      </c>
      <c r="J12" s="18" t="str">
        <f>IF(M12="","",VLOOKUP(M12,Calculation!$B$269:$E$318,3,FALSE))</f>
        <v>B2T</v>
      </c>
      <c r="K12" s="18">
        <f>IF(M12="","",VLOOKUP(M12,Calculation!$B$269:$G$318,5,FALSE))</f>
        <v>5</v>
      </c>
      <c r="L12" s="18">
        <f>IF(M12="","",VLOOKUP(M12,Calculation!$B$269:$G$318,6,FALSE))</f>
        <v>4</v>
      </c>
      <c r="M12" s="19">
        <f>IF(LARGE(Calculation!$B$269:$B$318,H12)=0,"",LARGE(Calculation!$B$269:$B$318,H12))</f>
        <v>36478.025167363165</v>
      </c>
    </row>
    <row r="13" spans="1:13" ht="12" customHeight="1">
      <c r="A13" s="17">
        <v>2</v>
      </c>
      <c r="B13" s="18" t="str">
        <f>IF(F13="","",VLOOKUP(F13,Calculation!$B$3:$E$112,2,FALSE))</f>
        <v>Stuart Mills</v>
      </c>
      <c r="C13" s="18" t="str">
        <f>IF(F13="","",VLOOKUP(F13,Calculation!$B$3:$E$112,3,FALSE))</f>
        <v>B2T</v>
      </c>
      <c r="D13" s="18">
        <f>IF(F13="","",VLOOKUP(F13,Calculation!$B$3:$G$668,5,FALSE))</f>
        <v>6</v>
      </c>
      <c r="E13" s="18">
        <f>IF(F13="","",VLOOKUP(F13,Calculation!$B$3:$G$112,6,FALSE))</f>
        <v>4</v>
      </c>
      <c r="F13" s="19">
        <f>IF(LARGE(Calculation!$B$3:$B$112,A13)=0,"",LARGE(Calculation!$B$3:$B$112,A13))</f>
        <v>32332.502573730559</v>
      </c>
      <c r="H13" s="17">
        <v>2</v>
      </c>
      <c r="I13" s="18" t="str">
        <f>IF(M13="","",VLOOKUP(M13,Calculation!$B$269:$E$318,2,FALSE))</f>
        <v>Julie Halpin</v>
      </c>
      <c r="J13" s="18" t="str">
        <f>IF(M13="","",VLOOKUP(M13,Calculation!$B$269:$E$318,3,FALSE))</f>
        <v>B2T</v>
      </c>
      <c r="K13" s="18">
        <f>IF(M13="","",VLOOKUP(M13,Calculation!$B$269:$G$318,5,FALSE))</f>
        <v>4</v>
      </c>
      <c r="L13" s="18">
        <f>IF(M13="","",VLOOKUP(M13,Calculation!$B$269:$G$318,6,FALSE))</f>
        <v>4</v>
      </c>
      <c r="M13" s="19">
        <f>IF(LARGE(Calculation!$B$269:$B$318,H13)=0,"",LARGE(Calculation!$B$269:$B$318,H13))</f>
        <v>31416.14376779626</v>
      </c>
    </row>
    <row r="14" spans="1:13" ht="12" customHeight="1">
      <c r="A14" s="17">
        <v>3</v>
      </c>
      <c r="B14" s="18" t="str">
        <f>IF(F14="","",VLOOKUP(F14,Calculation!$B$3:$E$112,2,FALSE))</f>
        <v>Graham Perks</v>
      </c>
      <c r="C14" s="18" t="str">
        <f>IF(F14="","",VLOOKUP(F14,Calculation!$B$3:$E$112,3,FALSE))</f>
        <v>B2T</v>
      </c>
      <c r="D14" s="18">
        <f>IF(F14="","",VLOOKUP(F14,Calculation!$B$3:$G$668,5,FALSE))</f>
        <v>3</v>
      </c>
      <c r="E14" s="18">
        <f>IF(F14="","",VLOOKUP(F14,Calculation!$B$3:$G$112,6,FALSE))</f>
        <v>3</v>
      </c>
      <c r="F14" s="19">
        <f>IF(LARGE(Calculation!$B$3:$B$112,A14)=0,"",LARGE(Calculation!$B$3:$B$112,A14))</f>
        <v>27886.954445707488</v>
      </c>
      <c r="H14" s="17">
        <v>3</v>
      </c>
      <c r="I14" s="18" t="str">
        <f>IF(M14="","",VLOOKUP(M14,Calculation!$B$269:$E$318,2,FALSE))</f>
        <v>Rose Waterman</v>
      </c>
      <c r="J14" s="18" t="str">
        <f>IF(M14="","",VLOOKUP(M14,Calculation!$B$269:$E$318,3,FALSE))</f>
        <v>TAC</v>
      </c>
      <c r="K14" s="18">
        <f>IF(M14="","",VLOOKUP(M14,Calculation!$B$269:$G$318,5,FALSE))</f>
        <v>3</v>
      </c>
      <c r="L14" s="18">
        <f>IF(M14="","",VLOOKUP(M14,Calculation!$B$269:$G$318,6,FALSE))</f>
        <v>3</v>
      </c>
      <c r="M14" s="19">
        <f>IF(LARGE(Calculation!$B$269:$B$318,H14)=0,"",LARGE(Calculation!$B$269:$B$318,H14))</f>
        <v>28287.380916730301</v>
      </c>
    </row>
    <row r="15" spans="1:13" ht="12" customHeight="1">
      <c r="A15" s="17">
        <v>4</v>
      </c>
      <c r="B15" s="18" t="str">
        <f>IF(F15="","",VLOOKUP(F15,Calculation!$B$3:$E$112,2,FALSE))</f>
        <v>Stuart Bennett</v>
      </c>
      <c r="C15" s="18" t="str">
        <f>IF(F15="","",VLOOKUP(F15,Calculation!$B$3:$E$112,3,FALSE))</f>
        <v>53M</v>
      </c>
      <c r="D15" s="18">
        <f>IF(F15="","",VLOOKUP(F15,Calculation!$B$3:$G$668,5,FALSE))</f>
        <v>3</v>
      </c>
      <c r="E15" s="18">
        <f>IF(F15="","",VLOOKUP(F15,Calculation!$B$3:$G$112,6,FALSE))</f>
        <v>3</v>
      </c>
      <c r="F15" s="19">
        <f>IF(LARGE(Calculation!$B$3:$B$112,A15)=0,"",LARGE(Calculation!$B$3:$B$112,A15))</f>
        <v>26427.042203244528</v>
      </c>
      <c r="H15" s="17">
        <v>4</v>
      </c>
      <c r="I15" s="18" t="str">
        <f>IF(M15="","",VLOOKUP(M15,Calculation!$B$269:$E$318,2,FALSE))</f>
        <v>Kerri Renshaw</v>
      </c>
      <c r="J15" s="18">
        <f>IF(M15="","",VLOOKUP(M15,Calculation!$B$269:$E$318,3,FALSE))</f>
        <v>0</v>
      </c>
      <c r="K15" s="18">
        <f>IF(M15="","",VLOOKUP(M15,Calculation!$B$269:$G$318,5,FALSE))</f>
        <v>2</v>
      </c>
      <c r="L15" s="18">
        <f>IF(M15="","",VLOOKUP(M15,Calculation!$B$269:$G$318,6,FALSE))</f>
        <v>2</v>
      </c>
      <c r="M15" s="19">
        <f>IF(LARGE(Calculation!$B$269:$B$318,H15)=0,"",LARGE(Calculation!$B$269:$B$318,H15))</f>
        <v>19455.666305481169</v>
      </c>
    </row>
    <row r="16" spans="1:13" ht="12" customHeight="1">
      <c r="A16" s="17">
        <v>5</v>
      </c>
      <c r="B16" s="18" t="str">
        <f>IF(F16="","",VLOOKUP(F16,Calculation!$B$3:$E$112,2,FALSE))</f>
        <v>Joseph Goddard</v>
      </c>
      <c r="C16" s="18" t="str">
        <f>IF(F16="","",VLOOKUP(F16,Calculation!$B$3:$E$112,3,FALSE))</f>
        <v>ITC</v>
      </c>
      <c r="D16" s="18">
        <f>IF(F16="","",VLOOKUP(F16,Calculation!$B$3:$G$668,5,FALSE))</f>
        <v>3</v>
      </c>
      <c r="E16" s="18">
        <f>IF(F16="","",VLOOKUP(F16,Calculation!$B$3:$G$112,6,FALSE))</f>
        <v>3</v>
      </c>
      <c r="F16" s="19">
        <f>IF(LARGE(Calculation!$B$3:$B$112,A16)=0,"",LARGE(Calculation!$B$3:$B$112,A16))</f>
        <v>25858.770268826716</v>
      </c>
      <c r="H16" s="17">
        <v>5</v>
      </c>
      <c r="I16" s="18" t="str">
        <f>IF(M16="","",VLOOKUP(M16,Calculation!$B$269:$E$318,2,FALSE))</f>
        <v>Heather Collinson</v>
      </c>
      <c r="J16" s="18" t="str">
        <f>IF(M16="","",VLOOKUP(M16,Calculation!$B$269:$E$318,3,FALSE))</f>
        <v>ITC</v>
      </c>
      <c r="K16" s="18">
        <f>IF(M16="","",VLOOKUP(M16,Calculation!$B$269:$G$318,5,FALSE))</f>
        <v>2</v>
      </c>
      <c r="L16" s="18">
        <f>IF(M16="","",VLOOKUP(M16,Calculation!$B$269:$G$318,6,FALSE))</f>
        <v>2</v>
      </c>
      <c r="M16" s="19">
        <f>IF(LARGE(Calculation!$B$269:$B$318,H16)=0,"",LARGE(Calculation!$B$269:$B$318,H16))</f>
        <v>18017.13440718413</v>
      </c>
    </row>
    <row r="17" spans="1:13" ht="12" customHeight="1">
      <c r="A17" s="17">
        <v>6</v>
      </c>
      <c r="B17" s="18" t="str">
        <f>IF(F17="","",VLOOKUP(F17,Calculation!$B$3:$E$112,2,FALSE))</f>
        <v>Adrian Whitby</v>
      </c>
      <c r="C17" s="18" t="str">
        <f>IF(F17="","",VLOOKUP(F17,Calculation!$B$3:$E$112,3,FALSE))</f>
        <v>PAC</v>
      </c>
      <c r="D17" s="18">
        <f>IF(F17="","",VLOOKUP(F17,Calculation!$B$3:$G$668,5,FALSE))</f>
        <v>3</v>
      </c>
      <c r="E17" s="18">
        <f>IF(F17="","",VLOOKUP(F17,Calculation!$B$3:$G$112,6,FALSE))</f>
        <v>3</v>
      </c>
      <c r="F17" s="19">
        <f>IF(LARGE(Calculation!$B$3:$B$112,A17)=0,"",LARGE(Calculation!$B$3:$B$112,A17))</f>
        <v>25309.453138936573</v>
      </c>
      <c r="H17" s="17">
        <v>6</v>
      </c>
      <c r="I17" s="18" t="str">
        <f>IF(M17="","",VLOOKUP(M17,Calculation!$B$269:$E$318,2,FALSE))</f>
        <v>Sara Rogger</v>
      </c>
      <c r="J17" s="18" t="str">
        <f>IF(M17="","",VLOOKUP(M17,Calculation!$B$269:$E$318,3,FALSE))</f>
        <v>CTC</v>
      </c>
      <c r="K17" s="18">
        <f>IF(M17="","",VLOOKUP(M17,Calculation!$B$269:$G$318,5,FALSE))</f>
        <v>2</v>
      </c>
      <c r="L17" s="18">
        <f>IF(M17="","",VLOOKUP(M17,Calculation!$B$269:$G$318,6,FALSE))</f>
        <v>2</v>
      </c>
      <c r="M17" s="19">
        <f>IF(LARGE(Calculation!$B$269:$B$318,H17)=0,"",LARGE(Calculation!$B$269:$B$318,H17))</f>
        <v>17751.047104832458</v>
      </c>
    </row>
    <row r="18" spans="1:13" ht="12" customHeight="1">
      <c r="A18" s="17">
        <v>7</v>
      </c>
      <c r="B18" s="18" t="str">
        <f>IF(F18="","",VLOOKUP(F18,Calculation!$B$3:$E$112,2,FALSE))</f>
        <v>Tony Wallen</v>
      </c>
      <c r="C18" s="18" t="str">
        <f>IF(F18="","",VLOOKUP(F18,Calculation!$B$3:$E$112,3,FALSE))</f>
        <v>WRC</v>
      </c>
      <c r="D18" s="18">
        <f>IF(F18="","",VLOOKUP(F18,Calculation!$B$3:$G$668,5,FALSE))</f>
        <v>3</v>
      </c>
      <c r="E18" s="18">
        <f>IF(F18="","",VLOOKUP(F18,Calculation!$B$3:$G$112,6,FALSE))</f>
        <v>3</v>
      </c>
      <c r="F18" s="19">
        <f>IF(LARGE(Calculation!$B$3:$B$112,A18)=0,"",LARGE(Calculation!$B$3:$B$112,A18))</f>
        <v>21143.309831937204</v>
      </c>
      <c r="H18" s="17">
        <v>7</v>
      </c>
      <c r="I18" s="18" t="str">
        <f>IF(M18="","",VLOOKUP(M18,Calculation!$B$269:$E$318,2,FALSE))</f>
        <v>Paula Baxter</v>
      </c>
      <c r="J18" s="18" t="str">
        <f>IF(M18="","",VLOOKUP(M18,Calculation!$B$269:$E$318,3,FALSE))</f>
        <v>PAC</v>
      </c>
      <c r="K18" s="18">
        <f>IF(M18="","",VLOOKUP(M18,Calculation!$B$269:$G$318,5,FALSE))</f>
        <v>2</v>
      </c>
      <c r="L18" s="18">
        <f>IF(M18="","",VLOOKUP(M18,Calculation!$B$269:$G$318,6,FALSE))</f>
        <v>2</v>
      </c>
      <c r="M18" s="19">
        <f>IF(LARGE(Calculation!$B$269:$B$318,H18)=0,"",LARGE(Calculation!$B$269:$B$318,H18))</f>
        <v>16499.171804958685</v>
      </c>
    </row>
    <row r="19" spans="1:13" ht="12" customHeight="1">
      <c r="A19" s="17">
        <v>8</v>
      </c>
      <c r="B19" s="18" t="str">
        <f>IF(F19="","",VLOOKUP(F19,Calculation!$B$3:$E$112,2,FALSE))</f>
        <v>Matt Ellis</v>
      </c>
      <c r="C19" s="18" t="str">
        <f>IF(F19="","",VLOOKUP(F19,Calculation!$B$3:$E$112,3,FALSE))</f>
        <v>TAC</v>
      </c>
      <c r="D19" s="18">
        <f>IF(F19="","",VLOOKUP(F19,Calculation!$B$3:$G$668,5,FALSE))</f>
        <v>2</v>
      </c>
      <c r="E19" s="18">
        <f>IF(F19="","",VLOOKUP(F19,Calculation!$B$3:$G$112,6,FALSE))</f>
        <v>2</v>
      </c>
      <c r="F19" s="19">
        <f>IF(LARGE(Calculation!$B$3:$B$112,A19)=0,"",LARGE(Calculation!$B$3:$B$112,A19))</f>
        <v>19607.505621474891</v>
      </c>
      <c r="H19" s="17">
        <v>8</v>
      </c>
      <c r="I19" s="18" t="str">
        <f>IF(M19="","",VLOOKUP(M19,Calculation!$B$269:$E$318,2,FALSE))</f>
        <v>Helen Ashton</v>
      </c>
      <c r="J19" s="18" t="str">
        <f>IF(M19="","",VLOOKUP(M19,Calculation!$B$269:$E$318,3,FALSE))</f>
        <v>B2T</v>
      </c>
      <c r="K19" s="18">
        <f>IF(M19="","",VLOOKUP(M19,Calculation!$B$269:$G$318,5,FALSE))</f>
        <v>2</v>
      </c>
      <c r="L19" s="18">
        <f>IF(M19="","",VLOOKUP(M19,Calculation!$B$269:$G$318,6,FALSE))</f>
        <v>2</v>
      </c>
      <c r="M19" s="19">
        <f>IF(LARGE(Calculation!$B$269:$B$318,H19)=0,"",LARGE(Calculation!$B$269:$B$318,H19))</f>
        <v>15454.849720139404</v>
      </c>
    </row>
    <row r="20" spans="1:13" ht="12" customHeight="1">
      <c r="A20" s="17">
        <v>9</v>
      </c>
      <c r="B20" s="18" t="str">
        <f>IF(F20="","",VLOOKUP(F20,Calculation!$B$3:$E$112,2,FALSE))</f>
        <v>Mark Brooks</v>
      </c>
      <c r="C20" s="18" t="str">
        <f>IF(F20="","",VLOOKUP(F20,Calculation!$B$3:$E$112,3,FALSE))</f>
        <v>TSE</v>
      </c>
      <c r="D20" s="18">
        <f>IF(F20="","",VLOOKUP(F20,Calculation!$B$3:$G$668,5,FALSE))</f>
        <v>2</v>
      </c>
      <c r="E20" s="18">
        <f>IF(F20="","",VLOOKUP(F20,Calculation!$B$3:$G$112,6,FALSE))</f>
        <v>2</v>
      </c>
      <c r="F20" s="19">
        <f>IF(LARGE(Calculation!$B$3:$B$112,A20)=0,"",LARGE(Calculation!$B$3:$B$112,A20))</f>
        <v>18582.416578832068</v>
      </c>
      <c r="H20" s="17">
        <v>9</v>
      </c>
      <c r="I20" s="18" t="str">
        <f>IF(M20="","",VLOOKUP(M20,Calculation!$B$269:$E$318,2,FALSE))</f>
        <v>Nicola Wood</v>
      </c>
      <c r="J20" s="18" t="str">
        <f>IF(M20="","",VLOOKUP(M20,Calculation!$B$269:$E$318,3,FALSE))</f>
        <v>BWT</v>
      </c>
      <c r="K20" s="18">
        <f>IF(M20="","",VLOOKUP(M20,Calculation!$B$269:$G$318,5,FALSE))</f>
        <v>1</v>
      </c>
      <c r="L20" s="18">
        <f>IF(M20="","",VLOOKUP(M20,Calculation!$B$269:$G$318,6,FALSE))</f>
        <v>1</v>
      </c>
      <c r="M20" s="19">
        <f>IF(LARGE(Calculation!$B$269:$B$318,H20)=0,"",LARGE(Calculation!$B$269:$B$318,H20))</f>
        <v>9469.5723040904468</v>
      </c>
    </row>
    <row r="21" spans="1:13" ht="12" customHeight="1">
      <c r="A21" s="17">
        <v>10</v>
      </c>
      <c r="B21" s="18" t="str">
        <f>IF(F21="","",VLOOKUP(F21,Calculation!$B$3:$E$112,2,FALSE))</f>
        <v>Matt Shingleton</v>
      </c>
      <c r="C21" s="18" t="str">
        <f>IF(F21="","",VLOOKUP(F21,Calculation!$B$3:$E$112,3,FALSE))</f>
        <v>B2T</v>
      </c>
      <c r="D21" s="18">
        <f>IF(F21="","",VLOOKUP(F21,Calculation!$B$3:$G$668,5,FALSE))</f>
        <v>2</v>
      </c>
      <c r="E21" s="18">
        <f>IF(F21="","",VLOOKUP(F21,Calculation!$B$3:$G$112,6,FALSE))</f>
        <v>2</v>
      </c>
      <c r="F21" s="19">
        <f>IF(LARGE(Calculation!$B$3:$B$112,A21)=0,"",LARGE(Calculation!$B$3:$B$112,A21))</f>
        <v>18526.907299411512</v>
      </c>
      <c r="H21" s="17">
        <v>10</v>
      </c>
      <c r="I21" s="18" t="str">
        <f>IF(M21="","",VLOOKUP(M21,Calculation!$B$269:$E$318,2,FALSE))</f>
        <v>Kate Scotter</v>
      </c>
      <c r="J21" s="18" t="str">
        <f>IF(M21="","",VLOOKUP(M21,Calculation!$B$269:$E$318,3,FALSE))</f>
        <v>TAC</v>
      </c>
      <c r="K21" s="18">
        <f>IF(M21="","",VLOOKUP(M21,Calculation!$B$269:$G$318,5,FALSE))</f>
        <v>1</v>
      </c>
      <c r="L21" s="18">
        <f>IF(M21="","",VLOOKUP(M21,Calculation!$B$269:$G$318,6,FALSE))</f>
        <v>1</v>
      </c>
      <c r="M21" s="19">
        <f>IF(LARGE(Calculation!$B$269:$B$318,H21)=0,"",LARGE(Calculation!$B$269:$B$318,H21))</f>
        <v>9284.8566134013363</v>
      </c>
    </row>
    <row r="22" spans="1:13" ht="12" customHeight="1">
      <c r="A22" s="17">
        <v>11</v>
      </c>
      <c r="B22" s="18" t="str">
        <f>IF(F22="","",VLOOKUP(F22,Calculation!$B$3:$E$112,2,FALSE))</f>
        <v>Glyn Williams</v>
      </c>
      <c r="C22" s="18" t="str">
        <f>IF(F22="","",VLOOKUP(F22,Calculation!$B$3:$E$112,3,FALSE))</f>
        <v>B2T</v>
      </c>
      <c r="D22" s="18">
        <f>IF(F22="","",VLOOKUP(F22,Calculation!$B$3:$G$668,5,FALSE))</f>
        <v>2</v>
      </c>
      <c r="E22" s="18">
        <f>IF(F22="","",VLOOKUP(F22,Calculation!$B$3:$G$112,6,FALSE))</f>
        <v>2</v>
      </c>
      <c r="F22" s="19">
        <f>IF(LARGE(Calculation!$B$3:$B$112,A22)=0,"",LARGE(Calculation!$B$3:$B$112,A22))</f>
        <v>18480.256664434659</v>
      </c>
      <c r="H22" s="17">
        <v>11</v>
      </c>
      <c r="I22" s="18" t="str">
        <f>IF(M22="","",VLOOKUP(M22,Calculation!$B$269:$E$318,2,FALSE))</f>
        <v>Zoe Catchpole</v>
      </c>
      <c r="J22" s="18" t="str">
        <f>IF(M22="","",VLOOKUP(M22,Calculation!$B$269:$E$318,3,FALSE))</f>
        <v>TAC</v>
      </c>
      <c r="K22" s="18">
        <f>IF(M22="","",VLOOKUP(M22,Calculation!$B$269:$G$318,5,FALSE))</f>
        <v>1</v>
      </c>
      <c r="L22" s="18">
        <f>IF(M22="","",VLOOKUP(M22,Calculation!$B$269:$G$318,6,FALSE))</f>
        <v>1</v>
      </c>
      <c r="M22" s="19">
        <f>IF(LARGE(Calculation!$B$269:$B$318,H22)=0,"",LARGE(Calculation!$B$269:$B$318,H22))</f>
        <v>9238.2449008457934</v>
      </c>
    </row>
    <row r="23" spans="1:13" ht="12" customHeight="1">
      <c r="A23" s="17">
        <v>12</v>
      </c>
      <c r="B23" s="18" t="str">
        <f>IF(F23="","",VLOOKUP(F23,Calculation!$B$3:$E$112,2,FALSE))</f>
        <v>John Wankowski</v>
      </c>
      <c r="C23" s="18" t="str">
        <f>IF(F23="","",VLOOKUP(F23,Calculation!$B$3:$E$112,3,FALSE))</f>
        <v>ITC</v>
      </c>
      <c r="D23" s="18">
        <f>IF(F23="","",VLOOKUP(F23,Calculation!$B$3:$G$668,5,FALSE))</f>
        <v>2</v>
      </c>
      <c r="E23" s="18">
        <f>IF(F23="","",VLOOKUP(F23,Calculation!$B$3:$G$112,6,FALSE))</f>
        <v>2</v>
      </c>
      <c r="F23" s="19">
        <f>IF(LARGE(Calculation!$B$3:$B$112,A23)=0,"",LARGE(Calculation!$B$3:$B$112,A23))</f>
        <v>18293.080001801358</v>
      </c>
      <c r="H23" s="17">
        <v>12</v>
      </c>
      <c r="I23" s="18" t="str">
        <f>IF(M23="","",VLOOKUP(M23,Calculation!$B$269:$E$318,2,FALSE))</f>
        <v>Carla Fisher</v>
      </c>
      <c r="J23" s="18" t="str">
        <f>IF(M23="","",VLOOKUP(M23,Calculation!$B$269:$E$318,3,FALSE))</f>
        <v>BTC</v>
      </c>
      <c r="K23" s="18">
        <f>IF(M23="","",VLOOKUP(M23,Calculation!$B$269:$G$318,5,FALSE))</f>
        <v>1</v>
      </c>
      <c r="L23" s="18">
        <f>IF(M23="","",VLOOKUP(M23,Calculation!$B$269:$G$318,6,FALSE))</f>
        <v>1</v>
      </c>
      <c r="M23" s="19">
        <f>IF(LARGE(Calculation!$B$269:$B$318,H23)=0,"",LARGE(Calculation!$B$269:$B$318,H23))</f>
        <v>9114.5047114523113</v>
      </c>
    </row>
    <row r="24" spans="1:13" ht="12" customHeight="1">
      <c r="A24" s="17">
        <v>13</v>
      </c>
      <c r="B24" s="18" t="str">
        <f>IF(F24="","",VLOOKUP(F24,Calculation!$B$3:$E$112,2,FALSE))</f>
        <v>Nathan Miller</v>
      </c>
      <c r="C24" s="18" t="str">
        <f>IF(F24="","",VLOOKUP(F24,Calculation!$B$3:$E$112,3,FALSE))</f>
        <v>53M</v>
      </c>
      <c r="D24" s="18">
        <f>IF(F24="","",VLOOKUP(F24,Calculation!$B$3:$G$668,5,FALSE))</f>
        <v>2</v>
      </c>
      <c r="E24" s="18">
        <f>IF(F24="","",VLOOKUP(F24,Calculation!$B$3:$G$112,6,FALSE))</f>
        <v>2</v>
      </c>
      <c r="F24" s="19">
        <f>IF(LARGE(Calculation!$B$3:$B$112,A24)=0,"",LARGE(Calculation!$B$3:$B$112,A24))</f>
        <v>18226.264359904777</v>
      </c>
      <c r="H24" s="17">
        <v>13</v>
      </c>
      <c r="I24" s="18" t="str">
        <f>IF(M24="","",VLOOKUP(M24,Calculation!$B$269:$E$318,2,FALSE))</f>
        <v>Tracy Kettridge</v>
      </c>
      <c r="J24" s="18" t="str">
        <f>IF(M24="","",VLOOKUP(M24,Calculation!$B$269:$E$318,3,FALSE))</f>
        <v>SWT</v>
      </c>
      <c r="K24" s="18">
        <f>IF(M24="","",VLOOKUP(M24,Calculation!$B$269:$G$318,5,FALSE))</f>
        <v>1</v>
      </c>
      <c r="L24" s="18">
        <f>IF(M24="","",VLOOKUP(M24,Calculation!$B$269:$G$318,6,FALSE))</f>
        <v>1</v>
      </c>
      <c r="M24" s="19">
        <f>IF(LARGE(Calculation!$B$269:$B$318,H24)=0,"",LARGE(Calculation!$B$269:$B$318,H24))</f>
        <v>9095.3666681645991</v>
      </c>
    </row>
    <row r="25" spans="1:13" ht="12" customHeight="1">
      <c r="A25" s="17">
        <v>14</v>
      </c>
      <c r="B25" s="18" t="str">
        <f>IF(F25="","",VLOOKUP(F25,Calculation!$B$3:$E$112,2,FALSE))</f>
        <v>Craig Campion</v>
      </c>
      <c r="C25" s="18" t="str">
        <f>IF(F25="","",VLOOKUP(F25,Calculation!$B$3:$E$112,3,FALSE))</f>
        <v>TSE</v>
      </c>
      <c r="D25" s="18">
        <f>IF(F25="","",VLOOKUP(F25,Calculation!$B$3:$G$668,5,FALSE))</f>
        <v>2</v>
      </c>
      <c r="E25" s="18">
        <f>IF(F25="","",VLOOKUP(F25,Calculation!$B$3:$G$112,6,FALSE))</f>
        <v>2</v>
      </c>
      <c r="F25" s="19">
        <f>IF(LARGE(Calculation!$B$3:$B$112,A25)=0,"",LARGE(Calculation!$B$3:$B$112,A25))</f>
        <v>17804.983822541271</v>
      </c>
      <c r="H25" s="17">
        <v>14</v>
      </c>
      <c r="I25" s="18" t="str">
        <f>IF(M25="","",VLOOKUP(M25,Calculation!$B$269:$E$318,2,FALSE))</f>
        <v>Angela Hodson</v>
      </c>
      <c r="J25" s="18" t="str">
        <f>IF(M25="","",VLOOKUP(M25,Calculation!$B$269:$E$318,3,FALSE))</f>
        <v>TFH</v>
      </c>
      <c r="K25" s="18">
        <f>IF(M25="","",VLOOKUP(M25,Calculation!$B$269:$G$318,5,FALSE))</f>
        <v>1</v>
      </c>
      <c r="L25" s="18">
        <f>IF(M25="","",VLOOKUP(M25,Calculation!$B$269:$G$318,6,FALSE))</f>
        <v>1</v>
      </c>
      <c r="M25" s="19">
        <f>IF(LARGE(Calculation!$B$269:$B$318,H25)=0,"",LARGE(Calculation!$B$269:$B$318,H25))</f>
        <v>8935.7535350275957</v>
      </c>
    </row>
    <row r="26" spans="1:13" ht="12" customHeight="1">
      <c r="A26" s="17">
        <v>15</v>
      </c>
      <c r="B26" s="18" t="str">
        <f>IF(F26="","",VLOOKUP(F26,Calculation!$B$3:$E$112,2,FALSE))</f>
        <v>Jason Hare</v>
      </c>
      <c r="C26" s="18" t="str">
        <f>IF(F26="","",VLOOKUP(F26,Calculation!$B$3:$E$112,3,FALSE))</f>
        <v>TSE</v>
      </c>
      <c r="D26" s="18">
        <f>IF(F26="","",VLOOKUP(F26,Calculation!$B$3:$G$668,5,FALSE))</f>
        <v>2</v>
      </c>
      <c r="E26" s="18">
        <f>IF(F26="","",VLOOKUP(F26,Calculation!$B$3:$G$112,6,FALSE))</f>
        <v>2</v>
      </c>
      <c r="F26" s="19">
        <f>IF(LARGE(Calculation!$B$3:$B$112,A26)=0,"",LARGE(Calculation!$B$3:$B$112,A26))</f>
        <v>17301.425316593704</v>
      </c>
      <c r="H26" s="17">
        <v>15</v>
      </c>
      <c r="I26" s="18" t="str">
        <f>IF(M26="","",VLOOKUP(M26,Calculation!$B$269:$E$318,2,FALSE))</f>
        <v>Amy Hutchinson</v>
      </c>
      <c r="J26" s="18" t="str">
        <f>IF(M26="","",VLOOKUP(M26,Calculation!$B$269:$E$318,3,FALSE))</f>
        <v>BTC</v>
      </c>
      <c r="K26" s="18">
        <f>IF(M26="","",VLOOKUP(M26,Calculation!$B$269:$G$318,5,FALSE))</f>
        <v>1</v>
      </c>
      <c r="L26" s="18">
        <f>IF(M26="","",VLOOKUP(M26,Calculation!$B$269:$G$318,6,FALSE))</f>
        <v>1</v>
      </c>
      <c r="M26" s="19">
        <f>IF(LARGE(Calculation!$B$269:$B$318,H26)=0,"",LARGE(Calculation!$B$269:$B$318,H26))</f>
        <v>8873.1345739058161</v>
      </c>
    </row>
    <row r="27" spans="1:13" ht="12" customHeight="1">
      <c r="A27" s="17">
        <v>16</v>
      </c>
      <c r="B27" s="18" t="str">
        <f>IF(F27="","",VLOOKUP(F27,Calculation!$B$3:$E$112,2,FALSE))</f>
        <v>Daniel Coughlan</v>
      </c>
      <c r="C27" s="18" t="str">
        <f>IF(F27="","",VLOOKUP(F27,Calculation!$B$3:$E$112,3,FALSE))</f>
        <v>TEX</v>
      </c>
      <c r="D27" s="18">
        <f>IF(F27="","",VLOOKUP(F27,Calculation!$B$3:$G$668,5,FALSE))</f>
        <v>2</v>
      </c>
      <c r="E27" s="18">
        <f>IF(F27="","",VLOOKUP(F27,Calculation!$B$3:$G$112,6,FALSE))</f>
        <v>2</v>
      </c>
      <c r="F27" s="19">
        <f>IF(LARGE(Calculation!$B$3:$B$112,A27)=0,"",LARGE(Calculation!$B$3:$B$112,A27))</f>
        <v>17001.703171050875</v>
      </c>
      <c r="H27" s="17">
        <v>16</v>
      </c>
      <c r="I27" s="18" t="str">
        <f>IF(M27="","",VLOOKUP(M27,Calculation!$B$269:$E$318,2,FALSE))</f>
        <v>Sasha Scarpa</v>
      </c>
      <c r="J27" s="18" t="str">
        <f>IF(M27="","",VLOOKUP(M27,Calculation!$B$269:$E$318,3,FALSE))</f>
        <v>CTC</v>
      </c>
      <c r="K27" s="18">
        <f>IF(M27="","",VLOOKUP(M27,Calculation!$B$269:$G$318,5,FALSE))</f>
        <v>1</v>
      </c>
      <c r="L27" s="18">
        <f>IF(M27="","",VLOOKUP(M27,Calculation!$B$269:$G$318,6,FALSE))</f>
        <v>1</v>
      </c>
      <c r="M27" s="19">
        <f>IF(LARGE(Calculation!$B$269:$B$318,H27)=0,"",LARGE(Calculation!$B$269:$B$318,H27))</f>
        <v>8799.380529376298</v>
      </c>
    </row>
    <row r="28" spans="1:13" ht="12" customHeight="1">
      <c r="A28" s="17">
        <v>17</v>
      </c>
      <c r="B28" s="18" t="str">
        <f>IF(F28="","",VLOOKUP(F28,Calculation!$B$3:$E$112,2,FALSE))</f>
        <v>Paul Frampton</v>
      </c>
      <c r="C28" s="18" t="str">
        <f>IF(F28="","",VLOOKUP(F28,Calculation!$B$3:$E$112,3,FALSE))</f>
        <v>PAC</v>
      </c>
      <c r="D28" s="18">
        <f>IF(F28="","",VLOOKUP(F28,Calculation!$B$3:$G$668,5,FALSE))</f>
        <v>2</v>
      </c>
      <c r="E28" s="18">
        <f>IF(F28="","",VLOOKUP(F28,Calculation!$B$3:$G$112,6,FALSE))</f>
        <v>2</v>
      </c>
      <c r="F28" s="19">
        <f>IF(LARGE(Calculation!$B$3:$B$112,A28)=0,"",LARGE(Calculation!$B$3:$B$112,A28))</f>
        <v>16671.960835150927</v>
      </c>
      <c r="H28" s="17">
        <v>17</v>
      </c>
      <c r="I28" s="18" t="str">
        <f>IF(M28="","",VLOOKUP(M28,Calculation!$B$269:$E$318,2,FALSE))</f>
        <v>Julia Green</v>
      </c>
      <c r="J28" s="18" t="str">
        <f>IF(M28="","",VLOOKUP(M28,Calculation!$B$269:$E$318,3,FALSE))</f>
        <v>ITC</v>
      </c>
      <c r="K28" s="18">
        <f>IF(M28="","",VLOOKUP(M28,Calculation!$B$269:$G$318,5,FALSE))</f>
        <v>1</v>
      </c>
      <c r="L28" s="18">
        <f>IF(M28="","",VLOOKUP(M28,Calculation!$B$269:$G$318,6,FALSE))</f>
        <v>1</v>
      </c>
      <c r="M28" s="19">
        <f>IF(LARGE(Calculation!$B$269:$B$318,H28)=0,"",LARGE(Calculation!$B$269:$B$318,H28))</f>
        <v>8686.5100704617744</v>
      </c>
    </row>
    <row r="29" spans="1:13" ht="12" customHeight="1">
      <c r="A29" s="17">
        <v>18</v>
      </c>
      <c r="B29" s="18" t="str">
        <f>IF(F29="","",VLOOKUP(F29,Calculation!$B$3:$E$112,2,FALSE))</f>
        <v>Alan Pilgrim</v>
      </c>
      <c r="C29" s="18" t="str">
        <f>IF(F29="","",VLOOKUP(F29,Calculation!$B$3:$E$112,3,FALSE))</f>
        <v>WRC</v>
      </c>
      <c r="D29" s="18">
        <f>IF(F29="","",VLOOKUP(F29,Calculation!$B$3:$G$668,5,FALSE))</f>
        <v>2</v>
      </c>
      <c r="E29" s="18">
        <f>IF(F29="","",VLOOKUP(F29,Calculation!$B$3:$G$112,6,FALSE))</f>
        <v>2</v>
      </c>
      <c r="F29" s="19">
        <f>IF(LARGE(Calculation!$B$3:$B$112,A29)=0,"",LARGE(Calculation!$B$3:$B$112,A29))</f>
        <v>16663.964018578012</v>
      </c>
      <c r="H29" s="17">
        <v>18</v>
      </c>
      <c r="I29" s="18" t="str">
        <f>IF(M29="","",VLOOKUP(M29,Calculation!$B$269:$E$318,2,FALSE))</f>
        <v>Nicola Sayle</v>
      </c>
      <c r="J29" s="18" t="str">
        <f>IF(M29="","",VLOOKUP(M29,Calculation!$B$269:$E$318,3,FALSE))</f>
        <v>TSE</v>
      </c>
      <c r="K29" s="18">
        <f>IF(M29="","",VLOOKUP(M29,Calculation!$B$269:$G$318,5,FALSE))</f>
        <v>1</v>
      </c>
      <c r="L29" s="18">
        <f>IF(M29="","",VLOOKUP(M29,Calculation!$B$269:$G$318,6,FALSE))</f>
        <v>1</v>
      </c>
      <c r="M29" s="19">
        <f>IF(LARGE(Calculation!$B$269:$B$318,H29)=0,"",LARGE(Calculation!$B$269:$B$318,H29))</f>
        <v>8660.6825398062192</v>
      </c>
    </row>
    <row r="30" spans="1:13" ht="12" customHeight="1">
      <c r="A30" s="17">
        <v>19</v>
      </c>
      <c r="B30" s="18" t="str">
        <f>IF(F30="","",VLOOKUP(F30,Calculation!$B$3:$E$112,2,FALSE))</f>
        <v>Keith Taylor</v>
      </c>
      <c r="C30" s="18" t="str">
        <f>IF(F30="","",VLOOKUP(F30,Calculation!$B$3:$E$112,3,FALSE))</f>
        <v>DMT</v>
      </c>
      <c r="D30" s="18">
        <f>IF(F30="","",VLOOKUP(F30,Calculation!$B$3:$G$668,5,FALSE))</f>
        <v>2</v>
      </c>
      <c r="E30" s="18">
        <f>IF(F30="","",VLOOKUP(F30,Calculation!$B$3:$G$112,6,FALSE))</f>
        <v>2</v>
      </c>
      <c r="F30" s="19">
        <f>IF(LARGE(Calculation!$B$3:$B$112,A30)=0,"",LARGE(Calculation!$B$3:$B$112,A30))</f>
        <v>16287.048424163468</v>
      </c>
      <c r="H30" s="17">
        <v>19</v>
      </c>
      <c r="I30" s="18" t="str">
        <f>IF(M30="","",VLOOKUP(M30,Calculation!$B$269:$E$318,2,FALSE))</f>
        <v>Emma Terpstra</v>
      </c>
      <c r="J30" s="18" t="str">
        <f>IF(M30="","",VLOOKUP(M30,Calculation!$B$269:$E$318,3,FALSE))</f>
        <v>TFH</v>
      </c>
      <c r="K30" s="18">
        <f>IF(M30="","",VLOOKUP(M30,Calculation!$B$269:$G$318,5,FALSE))</f>
        <v>1</v>
      </c>
      <c r="L30" s="18">
        <f>IF(M30="","",VLOOKUP(M30,Calculation!$B$269:$G$318,6,FALSE))</f>
        <v>1</v>
      </c>
      <c r="M30" s="19">
        <f>IF(LARGE(Calculation!$B$269:$B$318,H30)=0,"",LARGE(Calculation!$B$269:$B$318,H30))</f>
        <v>8632.8010906841046</v>
      </c>
    </row>
    <row r="31" spans="1:13" ht="12" customHeight="1">
      <c r="A31" s="17">
        <v>20</v>
      </c>
      <c r="B31" s="18" t="str">
        <f>IF(F31="","",VLOOKUP(F31,Calculation!$B$3:$E$112,2,FALSE))</f>
        <v>Philip Smith</v>
      </c>
      <c r="C31" s="18" t="str">
        <f>IF(F31="","",VLOOKUP(F31,Calculation!$B$3:$E$112,3,FALSE))</f>
        <v>TAC</v>
      </c>
      <c r="D31" s="18">
        <f>IF(F31="","",VLOOKUP(F31,Calculation!$B$3:$G$668,5,FALSE))</f>
        <v>2</v>
      </c>
      <c r="E31" s="18">
        <f>IF(F31="","",VLOOKUP(F31,Calculation!$B$3:$G$112,6,FALSE))</f>
        <v>2</v>
      </c>
      <c r="F31" s="19">
        <f>IF(LARGE(Calculation!$B$3:$B$112,A31)=0,"",LARGE(Calculation!$B$3:$B$112,A31))</f>
        <v>16078.231552635854</v>
      </c>
      <c r="H31" s="17">
        <v>20</v>
      </c>
      <c r="I31" s="18" t="str">
        <f>IF(M31="","",VLOOKUP(M31,Calculation!$B$269:$E$318,2,FALSE))</f>
        <v>Helen Shulver</v>
      </c>
      <c r="J31" s="18" t="str">
        <f>IF(M31="","",VLOOKUP(M31,Calculation!$B$269:$E$318,3,FALSE))</f>
        <v>FVS</v>
      </c>
      <c r="K31" s="18">
        <f>IF(M31="","",VLOOKUP(M31,Calculation!$B$269:$G$318,5,FALSE))</f>
        <v>1</v>
      </c>
      <c r="L31" s="18">
        <f>IF(M31="","",VLOOKUP(M31,Calculation!$B$269:$G$318,6,FALSE))</f>
        <v>1</v>
      </c>
      <c r="M31" s="19">
        <f>IF(LARGE(Calculation!$B$269:$B$318,H31)=0,"",LARGE(Calculation!$B$269:$B$318,H31))</f>
        <v>8419.7289694921692</v>
      </c>
    </row>
    <row r="32" spans="1:13" ht="12" customHeight="1">
      <c r="A32" s="17">
        <v>21</v>
      </c>
      <c r="B32" s="18" t="str">
        <f>IF(F32="","",VLOOKUP(F32,Calculation!$B$3:$E$112,2,FALSE))</f>
        <v>Chris Lehrbach</v>
      </c>
      <c r="C32" s="18" t="str">
        <f>IF(F32="","",VLOOKUP(F32,Calculation!$B$3:$E$112,3,FALSE))</f>
        <v>TAC</v>
      </c>
      <c r="D32" s="18">
        <f>IF(F32="","",VLOOKUP(F32,Calculation!$B$3:$G$668,5,FALSE))</f>
        <v>2</v>
      </c>
      <c r="E32" s="18">
        <f>IF(F32="","",VLOOKUP(F32,Calculation!$B$3:$G$112,6,FALSE))</f>
        <v>2</v>
      </c>
      <c r="F32" s="19">
        <f>IF(LARGE(Calculation!$B$3:$B$112,A32)=0,"",LARGE(Calculation!$B$3:$B$112,A32))</f>
        <v>15122.519943162491</v>
      </c>
      <c r="H32" s="17">
        <v>21</v>
      </c>
      <c r="I32" s="18" t="str">
        <f>IF(M32="","",VLOOKUP(M32,Calculation!$B$269:$E$318,2,FALSE))</f>
        <v>Sara Greenwood</v>
      </c>
      <c r="J32" s="18" t="str">
        <f>IF(M32="","",VLOOKUP(M32,Calculation!$B$269:$E$318,3,FALSE))</f>
        <v>TAC</v>
      </c>
      <c r="K32" s="18">
        <f>IF(M32="","",VLOOKUP(M32,Calculation!$B$269:$G$318,5,FALSE))</f>
        <v>1</v>
      </c>
      <c r="L32" s="18">
        <f>IF(M32="","",VLOOKUP(M32,Calculation!$B$269:$G$318,6,FALSE))</f>
        <v>1</v>
      </c>
      <c r="M32" s="19">
        <f>IF(LARGE(Calculation!$B$269:$B$318,H32)=0,"",LARGE(Calculation!$B$269:$B$318,H32))</f>
        <v>8399.4881446080562</v>
      </c>
    </row>
    <row r="33" spans="1:13" ht="12" customHeight="1">
      <c r="A33" s="17">
        <v>22</v>
      </c>
      <c r="B33" s="18" t="str">
        <f>IF(F33="","",VLOOKUP(F33,Calculation!$B$3:$E$112,2,FALSE))</f>
        <v>Steven Bartlett</v>
      </c>
      <c r="C33" s="18" t="str">
        <f>IF(F33="","",VLOOKUP(F33,Calculation!$B$3:$E$112,3,FALSE))</f>
        <v>B2T</v>
      </c>
      <c r="D33" s="18">
        <f>IF(F33="","",VLOOKUP(F33,Calculation!$B$3:$G$668,5,FALSE))</f>
        <v>2</v>
      </c>
      <c r="E33" s="18">
        <f>IF(F33="","",VLOOKUP(F33,Calculation!$B$3:$G$112,6,FALSE))</f>
        <v>2</v>
      </c>
      <c r="F33" s="19">
        <f>IF(LARGE(Calculation!$B$3:$B$112,A33)=0,"",LARGE(Calculation!$B$3:$B$112,A33))</f>
        <v>15058.350797260455</v>
      </c>
      <c r="H33" s="17">
        <v>22</v>
      </c>
      <c r="I33" s="18" t="str">
        <f>IF(M33="","",VLOOKUP(M33,Calculation!$B$269:$E$318,2,FALSE))</f>
        <v>Chris Yuill</v>
      </c>
      <c r="J33" s="18" t="str">
        <f>IF(M33="","",VLOOKUP(M33,Calculation!$B$269:$E$318,3,FALSE))</f>
        <v>FVS</v>
      </c>
      <c r="K33" s="18">
        <f>IF(M33="","",VLOOKUP(M33,Calculation!$B$269:$G$318,5,FALSE))</f>
        <v>1</v>
      </c>
      <c r="L33" s="18">
        <f>IF(M33="","",VLOOKUP(M33,Calculation!$B$269:$G$318,6,FALSE))</f>
        <v>1</v>
      </c>
      <c r="M33" s="19">
        <f>IF(LARGE(Calculation!$B$269:$B$318,H33)=0,"",LARGE(Calculation!$B$269:$B$318,H33))</f>
        <v>8307.9201488961517</v>
      </c>
    </row>
    <row r="34" spans="1:13" ht="12" customHeight="1">
      <c r="A34" s="17">
        <v>23</v>
      </c>
      <c r="B34" s="18" t="str">
        <f>IF(F34="","",VLOOKUP(F34,Calculation!$B$3:$E$112,2,FALSE))</f>
        <v>Brian Mcgeeney</v>
      </c>
      <c r="C34" s="18" t="str">
        <f>IF(F34="","",VLOOKUP(F34,Calculation!$B$3:$E$112,3,FALSE))</f>
        <v>ITC</v>
      </c>
      <c r="D34" s="18">
        <f>IF(F34="","",VLOOKUP(F34,Calculation!$B$3:$G$668,5,FALSE))</f>
        <v>2</v>
      </c>
      <c r="E34" s="18">
        <f>IF(F34="","",VLOOKUP(F34,Calculation!$B$3:$G$112,6,FALSE))</f>
        <v>2</v>
      </c>
      <c r="F34" s="19">
        <f>IF(LARGE(Calculation!$B$3:$B$112,A34)=0,"",LARGE(Calculation!$B$3:$B$112,A34))</f>
        <v>14950.401786452827</v>
      </c>
      <c r="H34" s="17">
        <v>23</v>
      </c>
      <c r="I34" s="18" t="str">
        <f>IF(M34="","",VLOOKUP(M34,Calculation!$B$269:$E$318,2,FALSE))</f>
        <v>Wendy Quantrill</v>
      </c>
      <c r="J34" s="18" t="str">
        <f>IF(M34="","",VLOOKUP(M34,Calculation!$B$269:$E$318,3,FALSE))</f>
        <v>ITC</v>
      </c>
      <c r="K34" s="18">
        <f>IF(M34="","",VLOOKUP(M34,Calculation!$B$269:$G$318,5,FALSE))</f>
        <v>1</v>
      </c>
      <c r="L34" s="18">
        <f>IF(M34="","",VLOOKUP(M34,Calculation!$B$269:$G$318,6,FALSE))</f>
        <v>1</v>
      </c>
      <c r="M34" s="19">
        <f>IF(LARGE(Calculation!$B$269:$B$318,H34)=0,"",LARGE(Calculation!$B$269:$B$318,H34))</f>
        <v>8072.6725596643128</v>
      </c>
    </row>
    <row r="35" spans="1:13" ht="12" customHeight="1">
      <c r="A35" s="17">
        <v>24</v>
      </c>
      <c r="B35" s="18" t="str">
        <f>IF(F35="","",VLOOKUP(F35,Calculation!$B$3:$E$112,2,FALSE))</f>
        <v>Damion Clark</v>
      </c>
      <c r="C35" s="18" t="str">
        <f>IF(F35="","",VLOOKUP(F35,Calculation!$B$3:$E$112,3,FALSE))</f>
        <v>CTC</v>
      </c>
      <c r="D35" s="18">
        <f>IF(F35="","",VLOOKUP(F35,Calculation!$B$3:$G$668,5,FALSE))</f>
        <v>2</v>
      </c>
      <c r="E35" s="18">
        <f>IF(F35="","",VLOOKUP(F35,Calculation!$B$3:$G$112,6,FALSE))</f>
        <v>2</v>
      </c>
      <c r="F35" s="19">
        <f>IF(LARGE(Calculation!$B$3:$B$112,A35)=0,"",LARGE(Calculation!$B$3:$B$112,A35))</f>
        <v>14531.10232338021</v>
      </c>
      <c r="H35" s="17">
        <v>24</v>
      </c>
      <c r="I35" s="18" t="str">
        <f>IF(M35="","",VLOOKUP(M35,Calculation!$B$269:$E$318,2,FALSE))</f>
        <v>Nicki Davis</v>
      </c>
      <c r="J35" s="18" t="str">
        <f>IF(M35="","",VLOOKUP(M35,Calculation!$B$269:$E$318,3,FALSE))</f>
        <v>SWT</v>
      </c>
      <c r="K35" s="18">
        <f>IF(M35="","",VLOOKUP(M35,Calculation!$B$269:$G$318,5,FALSE))</f>
        <v>1</v>
      </c>
      <c r="L35" s="18">
        <f>IF(M35="","",VLOOKUP(M35,Calculation!$B$269:$G$318,6,FALSE))</f>
        <v>1</v>
      </c>
      <c r="M35" s="19">
        <f>IF(LARGE(Calculation!$B$269:$B$318,H35)=0,"",LARGE(Calculation!$B$269:$B$318,H35))</f>
        <v>8045.2618030524791</v>
      </c>
    </row>
    <row r="36" spans="1:13" ht="12" customHeight="1">
      <c r="A36" s="17">
        <v>25</v>
      </c>
      <c r="B36" s="18" t="str">
        <f>IF(F36="","",VLOOKUP(F36,Calculation!$B$3:$E$112,2,FALSE))</f>
        <v>Melvyn Wilkie</v>
      </c>
      <c r="C36" s="18" t="str">
        <f>IF(F36="","",VLOOKUP(F36,Calculation!$B$3:$E$112,3,FALSE))</f>
        <v>TAC</v>
      </c>
      <c r="D36" s="18">
        <f>IF(F36="","",VLOOKUP(F36,Calculation!$B$3:$G$668,5,FALSE))</f>
        <v>2</v>
      </c>
      <c r="E36" s="18">
        <f>IF(F36="","",VLOOKUP(F36,Calculation!$B$3:$G$112,6,FALSE))</f>
        <v>2</v>
      </c>
      <c r="F36" s="19">
        <f>IF(LARGE(Calculation!$B$3:$B$112,A36)=0,"",LARGE(Calculation!$B$3:$B$112,A36))</f>
        <v>14516.42852864928</v>
      </c>
      <c r="H36" s="17">
        <v>25</v>
      </c>
      <c r="I36" s="18" t="str">
        <f>IF(M36="","",VLOOKUP(M36,Calculation!$B$269:$E$318,2,FALSE))</f>
        <v>Pamela Daniel</v>
      </c>
      <c r="J36" s="18" t="str">
        <f>IF(M36="","",VLOOKUP(M36,Calculation!$B$269:$E$318,3,FALSE))</f>
        <v>TFH</v>
      </c>
      <c r="K36" s="18">
        <f>IF(M36="","",VLOOKUP(M36,Calculation!$B$269:$G$318,5,FALSE))</f>
        <v>1</v>
      </c>
      <c r="L36" s="18">
        <f>IF(M36="","",VLOOKUP(M36,Calculation!$B$269:$G$318,6,FALSE))</f>
        <v>1</v>
      </c>
      <c r="M36" s="19">
        <f>IF(LARGE(Calculation!$B$269:$B$318,H36)=0,"",LARGE(Calculation!$B$269:$B$318,H36))</f>
        <v>8016.6336274588939</v>
      </c>
    </row>
    <row r="37" spans="1:13" ht="12" customHeight="1">
      <c r="A37" s="17">
        <v>26</v>
      </c>
      <c r="B37" s="18" t="str">
        <f>IF(F37="","",VLOOKUP(F37,Calculation!$B$3:$E$112,2,FALSE))</f>
        <v>Paul Barrett</v>
      </c>
      <c r="C37" s="18" t="str">
        <f>IF(F37="","",VLOOKUP(F37,Calculation!$B$3:$E$112,3,FALSE))</f>
        <v>TAC</v>
      </c>
      <c r="D37" s="18">
        <f>IF(F37="","",VLOOKUP(F37,Calculation!$B$3:$G$668,5,FALSE))</f>
        <v>2</v>
      </c>
      <c r="E37" s="18">
        <f>IF(F37="","",VLOOKUP(F37,Calculation!$B$3:$G$112,6,FALSE))</f>
        <v>2</v>
      </c>
      <c r="F37" s="19">
        <f>IF(LARGE(Calculation!$B$3:$B$112,A37)=0,"",LARGE(Calculation!$B$3:$B$112,A37))</f>
        <v>14179.359807439878</v>
      </c>
      <c r="H37" s="17">
        <v>26</v>
      </c>
      <c r="I37" s="18" t="str">
        <f>IF(M37="","",VLOOKUP(M37,Calculation!$B$269:$E$318,2,FALSE))</f>
        <v>Sarah Janes</v>
      </c>
      <c r="J37" s="18" t="str">
        <f>IF(M37="","",VLOOKUP(M37,Calculation!$B$269:$E$318,3,FALSE))</f>
        <v>BTC</v>
      </c>
      <c r="K37" s="18">
        <f>IF(M37="","",VLOOKUP(M37,Calculation!$B$269:$G$318,5,FALSE))</f>
        <v>1</v>
      </c>
      <c r="L37" s="18">
        <f>IF(M37="","",VLOOKUP(M37,Calculation!$B$269:$G$318,6,FALSE))</f>
        <v>1</v>
      </c>
      <c r="M37" s="19">
        <f>IF(LARGE(Calculation!$B$269:$B$318,H37)=0,"",LARGE(Calculation!$B$269:$B$318,H37))</f>
        <v>7996.0103410134807</v>
      </c>
    </row>
    <row r="38" spans="1:13" ht="12" customHeight="1">
      <c r="A38" s="17">
        <v>27</v>
      </c>
      <c r="B38" s="18" t="str">
        <f>IF(F38="","",VLOOKUP(F38,Calculation!$B$3:$E$112,2,FALSE))</f>
        <v>Steve Harrison</v>
      </c>
      <c r="C38" s="18" t="str">
        <f>IF(F38="","",VLOOKUP(F38,Calculation!$B$3:$E$112,3,FALSE))</f>
        <v>FVS</v>
      </c>
      <c r="D38" s="18">
        <f>IF(F38="","",VLOOKUP(F38,Calculation!$B$3:$G$668,5,FALSE))</f>
        <v>1</v>
      </c>
      <c r="E38" s="18">
        <f>IF(F38="","",VLOOKUP(F38,Calculation!$B$3:$G$112,6,FALSE))</f>
        <v>1</v>
      </c>
      <c r="F38" s="19">
        <f>IF(LARGE(Calculation!$B$3:$B$112,A38)=0,"",LARGE(Calculation!$B$3:$B$112,A38))</f>
        <v>10000.00092</v>
      </c>
      <c r="H38" s="17">
        <v>27</v>
      </c>
      <c r="I38" s="18" t="str">
        <f>IF(M38="","",VLOOKUP(M38,Calculation!$B$269:$E$318,2,FALSE))</f>
        <v>Debbie Bowers</v>
      </c>
      <c r="J38" s="18" t="str">
        <f>IF(M38="","",VLOOKUP(M38,Calculation!$B$269:$E$318,3,FALSE))</f>
        <v>TAC</v>
      </c>
      <c r="K38" s="18">
        <f>IF(M38="","",VLOOKUP(M38,Calculation!$B$269:$G$318,5,FALSE))</f>
        <v>1</v>
      </c>
      <c r="L38" s="18">
        <f>IF(M38="","",VLOOKUP(M38,Calculation!$B$269:$G$318,6,FALSE))</f>
        <v>1</v>
      </c>
      <c r="M38" s="19">
        <f>IF(LARGE(Calculation!$B$269:$B$318,H38)=0,"",LARGE(Calculation!$B$269:$B$318,H38))</f>
        <v>7872.958059047618</v>
      </c>
    </row>
    <row r="39" spans="1:13" ht="12" customHeight="1">
      <c r="A39" s="17">
        <v>28</v>
      </c>
      <c r="B39" s="18" t="str">
        <f>IF(F39="","",VLOOKUP(F39,Calculation!$B$3:$E$112,2,FALSE))</f>
        <v>Graeme Knott</v>
      </c>
      <c r="C39" s="18" t="str">
        <f>IF(F39="","",VLOOKUP(F39,Calculation!$B$3:$E$112,3,FALSE))</f>
        <v>HWR</v>
      </c>
      <c r="D39" s="18">
        <f>IF(F39="","",VLOOKUP(F39,Calculation!$B$3:$G$668,5,FALSE))</f>
        <v>1</v>
      </c>
      <c r="E39" s="18">
        <f>IF(F39="","",VLOOKUP(F39,Calculation!$B$3:$G$112,6,FALSE))</f>
        <v>1</v>
      </c>
      <c r="F39" s="19">
        <f>IF(LARGE(Calculation!$B$3:$B$112,A39)=0,"",LARGE(Calculation!$B$3:$B$112,A39))</f>
        <v>9703.1186963693308</v>
      </c>
      <c r="H39" s="17">
        <v>28</v>
      </c>
      <c r="I39" s="18" t="str">
        <f>IF(M39="","",VLOOKUP(M39,Calculation!$B$269:$E$318,2,FALSE))</f>
        <v>Vicki Goulding</v>
      </c>
      <c r="J39" s="18" t="str">
        <f>IF(M39="","",VLOOKUP(M39,Calculation!$B$269:$E$318,3,FALSE))</f>
        <v>FVS</v>
      </c>
      <c r="K39" s="18">
        <f>IF(M39="","",VLOOKUP(M39,Calculation!$B$269:$G$318,5,FALSE))</f>
        <v>1</v>
      </c>
      <c r="L39" s="18">
        <f>IF(M39="","",VLOOKUP(M39,Calculation!$B$269:$G$318,6,FALSE))</f>
        <v>1</v>
      </c>
      <c r="M39" s="19">
        <f>IF(LARGE(Calculation!$B$269:$B$318,H39)=0,"",LARGE(Calculation!$B$269:$B$318,H39))</f>
        <v>7806.5943185533251</v>
      </c>
    </row>
    <row r="40" spans="1:13" ht="12" customHeight="1">
      <c r="A40" s="17">
        <v>29</v>
      </c>
      <c r="B40" s="18" t="str">
        <f>IF(F40="","",VLOOKUP(F40,Calculation!$B$3:$E$112,2,FALSE))</f>
        <v>Charlie Palmer</v>
      </c>
      <c r="C40" s="18" t="str">
        <f>IF(F40="","",VLOOKUP(F40,Calculation!$B$3:$E$112,3,FALSE))</f>
        <v>BTC</v>
      </c>
      <c r="D40" s="18">
        <f>IF(F40="","",VLOOKUP(F40,Calculation!$B$3:$G$668,5,FALSE))</f>
        <v>1</v>
      </c>
      <c r="E40" s="18">
        <f>IF(F40="","",VLOOKUP(F40,Calculation!$B$3:$G$112,6,FALSE))</f>
        <v>1</v>
      </c>
      <c r="F40" s="19">
        <f>IF(LARGE(Calculation!$B$3:$B$112,A40)=0,"",LARGE(Calculation!$B$3:$B$112,A40))</f>
        <v>9326.425570466321</v>
      </c>
      <c r="H40" s="17">
        <v>29</v>
      </c>
      <c r="I40" s="18" t="str">
        <f>IF(M40="","",VLOOKUP(M40,Calculation!$B$269:$E$318,2,FALSE))</f>
        <v>Naomi Hammond</v>
      </c>
      <c r="J40" s="18" t="str">
        <f>IF(M40="","",VLOOKUP(M40,Calculation!$B$269:$E$318,3,FALSE))</f>
        <v>TFH</v>
      </c>
      <c r="K40" s="18">
        <f>IF(M40="","",VLOOKUP(M40,Calculation!$B$269:$G$318,5,FALSE))</f>
        <v>1</v>
      </c>
      <c r="L40" s="18">
        <f>IF(M40="","",VLOOKUP(M40,Calculation!$B$269:$G$318,6,FALSE))</f>
        <v>1</v>
      </c>
      <c r="M40" s="19">
        <f>IF(LARGE(Calculation!$B$269:$B$318,H40)=0,"",LARGE(Calculation!$B$269:$B$318,H40))</f>
        <v>7742.2855536020579</v>
      </c>
    </row>
    <row r="41" spans="1:13" ht="12" customHeight="1">
      <c r="A41" s="17">
        <v>30</v>
      </c>
      <c r="B41" s="18" t="str">
        <f>IF(F41="","",VLOOKUP(F41,Calculation!$B$3:$E$112,2,FALSE))</f>
        <v>Matt Chandler</v>
      </c>
      <c r="C41" s="18" t="str">
        <f>IF(F41="","",VLOOKUP(F41,Calculation!$B$3:$E$112,3,FALSE))</f>
        <v>CTC</v>
      </c>
      <c r="D41" s="18">
        <f>IF(F41="","",VLOOKUP(F41,Calculation!$B$3:$G$668,5,FALSE))</f>
        <v>1</v>
      </c>
      <c r="E41" s="18">
        <f>IF(F41="","",VLOOKUP(F41,Calculation!$B$3:$G$112,6,FALSE))</f>
        <v>1</v>
      </c>
      <c r="F41" s="19">
        <f>IF(LARGE(Calculation!$B$3:$B$112,A41)=0,"",LARGE(Calculation!$B$3:$B$112,A41))</f>
        <v>9305.0785841504385</v>
      </c>
      <c r="H41" s="17">
        <v>30</v>
      </c>
      <c r="I41" s="18" t="str">
        <f>IF(M41="","",VLOOKUP(M41,Calculation!$B$269:$E$318,2,FALSE))</f>
        <v>Lisa Rattu</v>
      </c>
      <c r="J41" s="18" t="str">
        <f>IF(M41="","",VLOOKUP(M41,Calculation!$B$269:$E$318,3,FALSE))</f>
        <v>BTC</v>
      </c>
      <c r="K41" s="18">
        <f>IF(M41="","",VLOOKUP(M41,Calculation!$B$269:$G$318,5,FALSE))</f>
        <v>1</v>
      </c>
      <c r="L41" s="18">
        <f>IF(M41="","",VLOOKUP(M41,Calculation!$B$269:$G$318,6,FALSE))</f>
        <v>1</v>
      </c>
      <c r="M41" s="19">
        <f>IF(LARGE(Calculation!$B$269:$B$318,H41)=0,"",LARGE(Calculation!$B$269:$B$318,H41))</f>
        <v>7658.7649702754406</v>
      </c>
    </row>
    <row r="42" spans="1:13" ht="12" customHeight="1">
      <c r="A42" s="17">
        <v>31</v>
      </c>
      <c r="B42" s="18" t="str">
        <f>IF(F42="","",VLOOKUP(F42,Calculation!$B$3:$E$112,2,FALSE))</f>
        <v>Mike Bridge</v>
      </c>
      <c r="C42" s="18" t="str">
        <f>IF(F42="","",VLOOKUP(F42,Calculation!$B$3:$E$112,3,FALSE))</f>
        <v>FVS</v>
      </c>
      <c r="D42" s="18">
        <f>IF(F42="","",VLOOKUP(F42,Calculation!$B$3:$G$668,5,FALSE))</f>
        <v>1</v>
      </c>
      <c r="E42" s="18">
        <f>IF(F42="","",VLOOKUP(F42,Calculation!$B$3:$G$112,6,FALSE))</f>
        <v>1</v>
      </c>
      <c r="F42" s="19">
        <f>IF(LARGE(Calculation!$B$3:$B$112,A42)=0,"",LARGE(Calculation!$B$3:$B$112,A42))</f>
        <v>9256.9826588649757</v>
      </c>
      <c r="H42" s="17">
        <v>31</v>
      </c>
      <c r="I42" s="18" t="str">
        <f>IF(M42="","",VLOOKUP(M42,Calculation!$B$269:$E$318,2,FALSE))</f>
        <v>Dagmar Schiller</v>
      </c>
      <c r="J42" s="18" t="str">
        <f>IF(M42="","",VLOOKUP(M42,Calculation!$B$269:$E$318,3,FALSE))</f>
        <v>53M</v>
      </c>
      <c r="K42" s="18">
        <f>IF(M42="","",VLOOKUP(M42,Calculation!$B$269:$G$318,5,FALSE))</f>
        <v>1</v>
      </c>
      <c r="L42" s="18">
        <f>IF(M42="","",VLOOKUP(M42,Calculation!$B$269:$G$318,6,FALSE))</f>
        <v>1</v>
      </c>
      <c r="M42" s="19">
        <f>IF(LARGE(Calculation!$B$269:$B$318,H42)=0,"",LARGE(Calculation!$B$269:$B$318,H42))</f>
        <v>7655.5482222886831</v>
      </c>
    </row>
    <row r="43" spans="1:13" ht="12" customHeight="1">
      <c r="A43" s="17">
        <v>32</v>
      </c>
      <c r="B43" s="18" t="str">
        <f>IF(F43="","",VLOOKUP(F43,Calculation!$B$3:$E$112,2,FALSE))</f>
        <v>John Sweeney</v>
      </c>
      <c r="C43" s="18" t="str">
        <f>IF(F43="","",VLOOKUP(F43,Calculation!$B$3:$E$112,3,FALSE))</f>
        <v>TSE</v>
      </c>
      <c r="D43" s="18">
        <f>IF(F43="","",VLOOKUP(F43,Calculation!$B$3:$G$668,5,FALSE))</f>
        <v>1</v>
      </c>
      <c r="E43" s="18">
        <f>IF(F43="","",VLOOKUP(F43,Calculation!$B$3:$G$112,6,FALSE))</f>
        <v>1</v>
      </c>
      <c r="F43" s="19">
        <f>IF(LARGE(Calculation!$B$3:$B$112,A43)=0,"",LARGE(Calculation!$B$3:$B$112,A43))</f>
        <v>9223.8478291226093</v>
      </c>
      <c r="H43" s="17">
        <v>32</v>
      </c>
      <c r="I43" s="18" t="str">
        <f>IF(M43="","",VLOOKUP(M43,Calculation!$B$269:$E$318,2,FALSE))</f>
        <v>Rose Waterman</v>
      </c>
      <c r="J43" s="18" t="str">
        <f>IF(M43="","",VLOOKUP(M43,Calculation!$B$269:$E$318,3,FALSE))</f>
        <v>TAC</v>
      </c>
      <c r="K43" s="18">
        <f>IF(M43="","",VLOOKUP(M43,Calculation!$B$269:$G$318,5,FALSE))</f>
        <v>1</v>
      </c>
      <c r="L43" s="18">
        <f>IF(M43="","",VLOOKUP(M43,Calculation!$B$269:$G$318,6,FALSE))</f>
        <v>1</v>
      </c>
      <c r="M43" s="19">
        <f>IF(LARGE(Calculation!$B$269:$B$318,H43)=0,"",LARGE(Calculation!$B$269:$B$318,H43))</f>
        <v>7618.1476999156112</v>
      </c>
    </row>
    <row r="44" spans="1:13" ht="12" customHeight="1">
      <c r="A44" s="17">
        <v>33</v>
      </c>
      <c r="B44" s="18" t="str">
        <f>IF(F44="","",VLOOKUP(F44,Calculation!$B$3:$E$112,2,FALSE))</f>
        <v>Robert Hammond</v>
      </c>
      <c r="C44" s="18" t="str">
        <f>IF(F44="","",VLOOKUP(F44,Calculation!$B$3:$E$112,3,FALSE))</f>
        <v>PAC</v>
      </c>
      <c r="D44" s="18">
        <f>IF(F44="","",VLOOKUP(F44,Calculation!$B$3:$G$668,5,FALSE))</f>
        <v>1</v>
      </c>
      <c r="E44" s="18">
        <f>IF(F44="","",VLOOKUP(F44,Calculation!$B$3:$G$112,6,FALSE))</f>
        <v>1</v>
      </c>
      <c r="F44" s="19">
        <f>IF(LARGE(Calculation!$B$3:$B$112,A44)=0,"",LARGE(Calculation!$B$3:$B$112,A44))</f>
        <v>9111.1119311111106</v>
      </c>
      <c r="H44" s="17">
        <v>33</v>
      </c>
      <c r="I44" s="18" t="str">
        <f>IF(M44="","",VLOOKUP(M44,Calculation!$B$269:$E$318,2,FALSE))</f>
        <v>Vanessa Elmes</v>
      </c>
      <c r="J44" s="18" t="str">
        <f>IF(M44="","",VLOOKUP(M44,Calculation!$B$269:$E$318,3,FALSE))</f>
        <v>CTC</v>
      </c>
      <c r="K44" s="18">
        <f>IF(M44="","",VLOOKUP(M44,Calculation!$B$269:$G$318,5,FALSE))</f>
        <v>1</v>
      </c>
      <c r="L44" s="18">
        <f>IF(M44="","",VLOOKUP(M44,Calculation!$B$269:$G$318,6,FALSE))</f>
        <v>1</v>
      </c>
      <c r="M44" s="19">
        <f>IF(LARGE(Calculation!$B$269:$B$318,H44)=0,"",LARGE(Calculation!$B$269:$B$318,H44))</f>
        <v>7551.7071653621406</v>
      </c>
    </row>
    <row r="45" spans="1:13" ht="12" customHeight="1">
      <c r="A45" s="17">
        <v>34</v>
      </c>
      <c r="B45" s="18" t="str">
        <f>IF(F45="","",VLOOKUP(F45,Calculation!$B$3:$E$112,2,FALSE))</f>
        <v>Richard Rowley</v>
      </c>
      <c r="C45" s="18" t="str">
        <f>IF(F45="","",VLOOKUP(F45,Calculation!$B$3:$E$112,3,FALSE))</f>
        <v>TVP</v>
      </c>
      <c r="D45" s="18">
        <f>IF(F45="","",VLOOKUP(F45,Calculation!$B$3:$G$668,5,FALSE))</f>
        <v>1</v>
      </c>
      <c r="E45" s="18">
        <f>IF(F45="","",VLOOKUP(F45,Calculation!$B$3:$G$112,6,FALSE))</f>
        <v>1</v>
      </c>
      <c r="F45" s="19">
        <f>IF(LARGE(Calculation!$B$3:$B$112,A45)=0,"",LARGE(Calculation!$B$3:$B$112,A45))</f>
        <v>9078.5671590320562</v>
      </c>
      <c r="H45" s="17">
        <v>34</v>
      </c>
      <c r="I45" s="18" t="str">
        <f>IF(M45="","",VLOOKUP(M45,Calculation!$B$269:$E$318,2,FALSE))</f>
        <v>Nicki Barker</v>
      </c>
      <c r="J45" s="18" t="str">
        <f>IF(M45="","",VLOOKUP(M45,Calculation!$B$269:$E$318,3,FALSE))</f>
        <v>DMT</v>
      </c>
      <c r="K45" s="18">
        <f>IF(M45="","",VLOOKUP(M45,Calculation!$B$269:$G$318,5,FALSE))</f>
        <v>1</v>
      </c>
      <c r="L45" s="18">
        <f>IF(M45="","",VLOOKUP(M45,Calculation!$B$269:$G$318,6,FALSE))</f>
        <v>1</v>
      </c>
      <c r="M45" s="19">
        <f>IF(LARGE(Calculation!$B$269:$B$318,H45)=0,"",LARGE(Calculation!$B$269:$B$318,H45))</f>
        <v>7496.3337366673195</v>
      </c>
    </row>
    <row r="46" spans="1:13" ht="12" customHeight="1">
      <c r="A46" s="17">
        <v>35</v>
      </c>
      <c r="B46" s="18" t="str">
        <f>IF(F46="","",VLOOKUP(F46,Calculation!$B$3:$E$112,2,FALSE))</f>
        <v>Jack Peasgood</v>
      </c>
      <c r="C46" s="18" t="str">
        <f>IF(F46="","",VLOOKUP(F46,Calculation!$B$3:$E$112,3,FALSE))</f>
        <v>SWT</v>
      </c>
      <c r="D46" s="18">
        <f>IF(F46="","",VLOOKUP(F46,Calculation!$B$3:$G$668,5,FALSE))</f>
        <v>1</v>
      </c>
      <c r="E46" s="18">
        <f>IF(F46="","",VLOOKUP(F46,Calculation!$B$3:$G$112,6,FALSE))</f>
        <v>1</v>
      </c>
      <c r="F46" s="19">
        <f>IF(LARGE(Calculation!$B$3:$B$112,A46)=0,"",LARGE(Calculation!$B$3:$B$112,A46))</f>
        <v>8991.5341045418299</v>
      </c>
      <c r="H46" s="17">
        <v>35</v>
      </c>
      <c r="I46" s="18" t="str">
        <f>IF(M46="","",VLOOKUP(M46,Calculation!$B$269:$E$318,2,FALSE))</f>
        <v>Debbie Larson</v>
      </c>
      <c r="J46" s="18" t="str">
        <f>IF(M46="","",VLOOKUP(M46,Calculation!$B$269:$E$318,3,FALSE))</f>
        <v>TAC</v>
      </c>
      <c r="K46" s="18">
        <f>IF(M46="","",VLOOKUP(M46,Calculation!$B$269:$G$318,5,FALSE))</f>
        <v>1</v>
      </c>
      <c r="L46" s="18">
        <f>IF(M46="","",VLOOKUP(M46,Calculation!$B$269:$G$318,6,FALSE))</f>
        <v>1</v>
      </c>
      <c r="M46" s="19">
        <f>IF(LARGE(Calculation!$B$269:$B$318,H46)=0,"",LARGE(Calculation!$B$269:$B$318,H46))</f>
        <v>7315.7072507302737</v>
      </c>
    </row>
    <row r="47" spans="1:13" ht="12" customHeight="1">
      <c r="A47" s="17">
        <v>36</v>
      </c>
      <c r="B47" s="18" t="str">
        <f>IF(F47="","",VLOOKUP(F47,Calculation!$B$3:$E$112,2,FALSE))</f>
        <v>Mark Robertson</v>
      </c>
      <c r="C47" s="18" t="str">
        <f>IF(F47="","",VLOOKUP(F47,Calculation!$B$3:$E$112,3,FALSE))</f>
        <v xml:space="preserve">FVS  </v>
      </c>
      <c r="D47" s="18">
        <f>IF(F47="","",VLOOKUP(F47,Calculation!$B$3:$G$668,5,FALSE))</f>
        <v>1</v>
      </c>
      <c r="E47" s="18">
        <f>IF(F47="","",VLOOKUP(F47,Calculation!$B$3:$G$112,6,FALSE))</f>
        <v>1</v>
      </c>
      <c r="F47" s="19">
        <f>IF(LARGE(Calculation!$B$3:$B$112,A47)=0,"",LARGE(Calculation!$B$3:$B$112,A47))</f>
        <v>8967.4865584686031</v>
      </c>
      <c r="H47" s="17">
        <v>36</v>
      </c>
      <c r="I47" s="18" t="str">
        <f>IF(M47="","",VLOOKUP(M47,Calculation!$B$269:$E$318,2,FALSE))</f>
        <v>Nina Pitcairn</v>
      </c>
      <c r="J47" s="18" t="str">
        <f>IF(M47="","",VLOOKUP(M47,Calculation!$B$269:$E$318,3,FALSE))</f>
        <v>FVS</v>
      </c>
      <c r="K47" s="18">
        <f>IF(M47="","",VLOOKUP(M47,Calculation!$B$269:$G$318,5,FALSE))</f>
        <v>1</v>
      </c>
      <c r="L47" s="18">
        <f>IF(M47="","",VLOOKUP(M47,Calculation!$B$269:$G$318,6,FALSE))</f>
        <v>1</v>
      </c>
      <c r="M47" s="19">
        <f>IF(LARGE(Calculation!$B$269:$B$318,H47)=0,"",LARGE(Calculation!$B$269:$B$318,H47))</f>
        <v>7050.5414663849278</v>
      </c>
    </row>
    <row r="48" spans="1:13" ht="12" customHeight="1">
      <c r="A48" s="17">
        <v>37</v>
      </c>
      <c r="B48" s="18" t="str">
        <f>IF(F48="","",VLOOKUP(F48,Calculation!$B$3:$E$112,2,FALSE))</f>
        <v>Greg Lewis</v>
      </c>
      <c r="C48" s="18" t="str">
        <f>IF(F48="","",VLOOKUP(F48,Calculation!$B$3:$E$112,3,FALSE))</f>
        <v>SWT</v>
      </c>
      <c r="D48" s="18">
        <f>IF(F48="","",VLOOKUP(F48,Calculation!$B$3:$G$668,5,FALSE))</f>
        <v>1</v>
      </c>
      <c r="E48" s="18">
        <f>IF(F48="","",VLOOKUP(F48,Calculation!$B$3:$G$112,6,FALSE))</f>
        <v>1</v>
      </c>
      <c r="F48" s="19">
        <f>IF(LARGE(Calculation!$B$3:$B$112,A48)=0,"",LARGE(Calculation!$B$3:$B$112,A48))</f>
        <v>8919.1171900304998</v>
      </c>
      <c r="H48" s="17">
        <v>37</v>
      </c>
      <c r="I48" s="18" t="str">
        <f>IF(M48="","",VLOOKUP(M48,Calculation!$B$269:$E$318,2,FALSE))</f>
        <v>Sarah Croot</v>
      </c>
      <c r="J48" s="18" t="str">
        <f>IF(M48="","",VLOOKUP(M48,Calculation!$B$269:$E$318,3,FALSE))</f>
        <v>BSR</v>
      </c>
      <c r="K48" s="18">
        <f>IF(M48="","",VLOOKUP(M48,Calculation!$B$269:$G$318,5,FALSE))</f>
        <v>1</v>
      </c>
      <c r="L48" s="18">
        <f>IF(M48="","",VLOOKUP(M48,Calculation!$B$269:$G$318,6,FALSE))</f>
        <v>1</v>
      </c>
      <c r="M48" s="19">
        <f>IF(LARGE(Calculation!$B$269:$B$318,H48)=0,"",LARGE(Calculation!$B$269:$B$318,H48))</f>
        <v>6727.1549476344089</v>
      </c>
    </row>
    <row r="49" spans="1:13" ht="12" customHeight="1">
      <c r="A49" s="17">
        <v>38</v>
      </c>
      <c r="B49" s="18" t="str">
        <f>IF(F49="","",VLOOKUP(F49,Calculation!$B$3:$E$112,2,FALSE))</f>
        <v>Riaan Ekkerd</v>
      </c>
      <c r="C49" s="18" t="str">
        <f>IF(F49="","",VLOOKUP(F49,Calculation!$B$3:$E$112,3,FALSE))</f>
        <v>TAC</v>
      </c>
      <c r="D49" s="18">
        <f>IF(F49="","",VLOOKUP(F49,Calculation!$B$3:$G$668,5,FALSE))</f>
        <v>1</v>
      </c>
      <c r="E49" s="18">
        <f>IF(F49="","",VLOOKUP(F49,Calculation!$B$3:$G$112,6,FALSE))</f>
        <v>1</v>
      </c>
      <c r="F49" s="19">
        <f>IF(LARGE(Calculation!$B$3:$B$112,A49)=0,"",LARGE(Calculation!$B$3:$B$112,A49))</f>
        <v>8852.1057837675417</v>
      </c>
      <c r="H49" s="17">
        <v>38</v>
      </c>
      <c r="I49" s="18" t="str">
        <f>IF(M49="","",VLOOKUP(M49,Calculation!$B$269:$E$318,2,FALSE))</f>
        <v>Catharine Carfoot</v>
      </c>
      <c r="J49" s="18" t="str">
        <f>IF(M49="","",VLOOKUP(M49,Calculation!$B$269:$E$318,3,FALSE))</f>
        <v>TEX</v>
      </c>
      <c r="K49" s="18">
        <f>IF(M49="","",VLOOKUP(M49,Calculation!$B$269:$G$318,5,FALSE))</f>
        <v>1</v>
      </c>
      <c r="L49" s="18">
        <f>IF(M49="","",VLOOKUP(M49,Calculation!$B$269:$G$318,6,FALSE))</f>
        <v>1</v>
      </c>
      <c r="M49" s="19">
        <f>IF(LARGE(Calculation!$B$269:$B$318,H49)=0,"",LARGE(Calculation!$B$269:$B$318,H49))</f>
        <v>6050.2450453029469</v>
      </c>
    </row>
    <row r="50" spans="1:13" ht="12" customHeight="1">
      <c r="A50" s="17">
        <v>39</v>
      </c>
      <c r="B50" s="18" t="str">
        <f>IF(F50="","",VLOOKUP(F50,Calculation!$B$3:$E$112,2,FALSE))</f>
        <v>Iain Robertson</v>
      </c>
      <c r="C50" s="18" t="str">
        <f>IF(F50="","",VLOOKUP(F50,Calculation!$B$3:$E$112,3,FALSE))</f>
        <v>TAC</v>
      </c>
      <c r="D50" s="18">
        <f>IF(F50="","",VLOOKUP(F50,Calculation!$B$3:$G$668,5,FALSE))</f>
        <v>1</v>
      </c>
      <c r="E50" s="18">
        <f>IF(F50="","",VLOOKUP(F50,Calculation!$B$3:$G$112,6,FALSE))</f>
        <v>1</v>
      </c>
      <c r="F50" s="19">
        <f>IF(LARGE(Calculation!$B$3:$B$112,A50)=0,"",LARGE(Calculation!$B$3:$B$112,A50))</f>
        <v>8769.3418297445132</v>
      </c>
      <c r="H50" s="17">
        <v>39</v>
      </c>
      <c r="I50" s="18" t="str">
        <f>IF(M50="","",VLOOKUP(M50,Calculation!$B$269:$E$318,2,FALSE))</f>
        <v>Clare Landy</v>
      </c>
      <c r="J50" s="18" t="str">
        <f>IF(M50="","",VLOOKUP(M50,Calculation!$B$269:$E$318,3,FALSE))</f>
        <v>TFH</v>
      </c>
      <c r="K50" s="18">
        <f>IF(M50="","",VLOOKUP(M50,Calculation!$B$269:$G$318,5,FALSE))</f>
        <v>1</v>
      </c>
      <c r="L50" s="18">
        <f>IF(M50="","",VLOOKUP(M50,Calculation!$B$269:$G$318,6,FALSE))</f>
        <v>1</v>
      </c>
      <c r="M50" s="19">
        <f>IF(LARGE(Calculation!$B$269:$B$318,H50)=0,"",LARGE(Calculation!$B$269:$B$318,H50))</f>
        <v>6037.3989211459584</v>
      </c>
    </row>
    <row r="51" spans="1:13" ht="12" customHeight="1">
      <c r="A51" s="17">
        <v>40</v>
      </c>
      <c r="B51" s="18" t="str">
        <f>IF(F51="","",VLOOKUP(F51,Calculation!$B$3:$E$112,2,FALSE))</f>
        <v>Nathan Hunt</v>
      </c>
      <c r="C51" s="18" t="str">
        <f>IF(F51="","",VLOOKUP(F51,Calculation!$B$3:$E$112,3,FALSE))</f>
        <v>TAC</v>
      </c>
      <c r="D51" s="18">
        <f>IF(F51="","",VLOOKUP(F51,Calculation!$B$3:$G$668,5,FALSE))</f>
        <v>1</v>
      </c>
      <c r="E51" s="18">
        <f>IF(F51="","",VLOOKUP(F51,Calculation!$B$3:$G$112,6,FALSE))</f>
        <v>1</v>
      </c>
      <c r="F51" s="19">
        <f>IF(LARGE(Calculation!$B$3:$B$112,A51)=0,"",LARGE(Calculation!$B$3:$B$112,A51))</f>
        <v>8765.1364248111749</v>
      </c>
      <c r="H51" s="17">
        <v>40</v>
      </c>
      <c r="I51" s="18">
        <f>IF(M51="","",VLOOKUP(M51,Calculation!$B$269:$E$318,2,FALSE))</f>
        <v>0</v>
      </c>
      <c r="J51" s="18">
        <f>IF(M51="","",VLOOKUP(M51,Calculation!$B$269:$E$318,3,FALSE))</f>
        <v>0</v>
      </c>
      <c r="K51" s="18">
        <f>IF(M51="","",VLOOKUP(M51,Calculation!$B$269:$G$318,5,FALSE))</f>
        <v>0</v>
      </c>
      <c r="L51" s="18">
        <f>IF(M51="","",VLOOKUP(M51,Calculation!$B$269:$G$318,6,FALSE))</f>
        <v>0</v>
      </c>
      <c r="M51" s="19">
        <f>IF(LARGE(Calculation!$B$269:$B$318,H51)=0,"",LARGE(Calculation!$B$269:$B$318,H51))</f>
        <v>4.5300000000000002E-3</v>
      </c>
    </row>
    <row r="52" spans="1:13" ht="12" customHeight="1">
      <c r="A52" s="17">
        <v>41</v>
      </c>
      <c r="B52" s="18" t="str">
        <f>IF(F52="","",VLOOKUP(F52,Calculation!$B$3:$E$112,2,FALSE))</f>
        <v>Chris Dunn</v>
      </c>
      <c r="C52" s="18" t="str">
        <f>IF(F52="","",VLOOKUP(F52,Calculation!$B$3:$E$112,3,FALSE))</f>
        <v>TSE</v>
      </c>
      <c r="D52" s="18">
        <f>IF(F52="","",VLOOKUP(F52,Calculation!$B$3:$G$668,5,FALSE))</f>
        <v>1</v>
      </c>
      <c r="E52" s="18">
        <f>IF(F52="","",VLOOKUP(F52,Calculation!$B$3:$G$112,6,FALSE))</f>
        <v>1</v>
      </c>
      <c r="F52" s="19">
        <f>IF(LARGE(Calculation!$B$3:$B$112,A52)=0,"",LARGE(Calculation!$B$3:$B$112,A52))</f>
        <v>8699.7531660686072</v>
      </c>
      <c r="H52" s="17">
        <v>41</v>
      </c>
      <c r="I52" s="18">
        <f>IF(M52="","",VLOOKUP(M52,Calculation!$B$269:$E$318,2,FALSE))</f>
        <v>0</v>
      </c>
      <c r="J52" s="18">
        <f>IF(M52="","",VLOOKUP(M52,Calculation!$B$269:$E$318,3,FALSE))</f>
        <v>0</v>
      </c>
      <c r="K52" s="18">
        <f>IF(M52="","",VLOOKUP(M52,Calculation!$B$269:$G$318,5,FALSE))</f>
        <v>0</v>
      </c>
      <c r="L52" s="18">
        <f>IF(M52="","",VLOOKUP(M52,Calculation!$B$269:$G$318,6,FALSE))</f>
        <v>0</v>
      </c>
      <c r="M52" s="19">
        <f>IF(LARGE(Calculation!$B$269:$B$318,H52)=0,"",LARGE(Calculation!$B$269:$B$318,H52))</f>
        <v>4.5199999999999997E-3</v>
      </c>
    </row>
    <row r="53" spans="1:13" ht="12" customHeight="1">
      <c r="A53" s="17">
        <v>42</v>
      </c>
      <c r="B53" s="18" t="str">
        <f>IF(F53="","",VLOOKUP(F53,Calculation!$B$3:$E$112,2,FALSE))</f>
        <v>Alasdair Bruce</v>
      </c>
      <c r="C53" s="18" t="str">
        <f>IF(F53="","",VLOOKUP(F53,Calculation!$B$3:$E$112,3,FALSE))</f>
        <v>BSR</v>
      </c>
      <c r="D53" s="18">
        <f>IF(F53="","",VLOOKUP(F53,Calculation!$B$3:$G$668,5,FALSE))</f>
        <v>1</v>
      </c>
      <c r="E53" s="18">
        <f>IF(F53="","",VLOOKUP(F53,Calculation!$B$3:$G$112,6,FALSE))</f>
        <v>1</v>
      </c>
      <c r="F53" s="19">
        <f>IF(LARGE(Calculation!$B$3:$B$112,A53)=0,"",LARGE(Calculation!$B$3:$B$112,A53))</f>
        <v>8699.7360612304346</v>
      </c>
      <c r="H53" s="17">
        <v>42</v>
      </c>
      <c r="I53" s="18">
        <f>IF(M53="","",VLOOKUP(M53,Calculation!$B$269:$E$318,2,FALSE))</f>
        <v>0</v>
      </c>
      <c r="J53" s="18">
        <f>IF(M53="","",VLOOKUP(M53,Calculation!$B$269:$E$318,3,FALSE))</f>
        <v>0</v>
      </c>
      <c r="K53" s="18">
        <f>IF(M53="","",VLOOKUP(M53,Calculation!$B$269:$G$318,5,FALSE))</f>
        <v>0</v>
      </c>
      <c r="L53" s="18">
        <f>IF(M53="","",VLOOKUP(M53,Calculation!$B$269:$G$318,6,FALSE))</f>
        <v>0</v>
      </c>
      <c r="M53" s="19">
        <f>IF(LARGE(Calculation!$B$269:$B$318,H53)=0,"",LARGE(Calculation!$B$269:$B$318,H53))</f>
        <v>4.5100000000000001E-3</v>
      </c>
    </row>
    <row r="54" spans="1:13" ht="12" customHeight="1">
      <c r="A54" s="17">
        <v>43</v>
      </c>
      <c r="B54" s="18" t="str">
        <f>IF(F54="","",VLOOKUP(F54,Calculation!$B$3:$E$112,2,FALSE))</f>
        <v>Philip Curtis</v>
      </c>
      <c r="C54" s="18" t="str">
        <f>IF(F54="","",VLOOKUP(F54,Calculation!$B$3:$E$112,3,FALSE))</f>
        <v>CTC</v>
      </c>
      <c r="D54" s="18">
        <f>IF(F54="","",VLOOKUP(F54,Calculation!$B$3:$G$668,5,FALSE))</f>
        <v>1</v>
      </c>
      <c r="E54" s="18">
        <f>IF(F54="","",VLOOKUP(F54,Calculation!$B$3:$G$112,6,FALSE))</f>
        <v>1</v>
      </c>
      <c r="F54" s="19">
        <f>IF(LARGE(Calculation!$B$3:$B$112,A54)=0,"",LARGE(Calculation!$B$3:$B$112,A54))</f>
        <v>8667.3872200059977</v>
      </c>
      <c r="H54" s="17">
        <v>43</v>
      </c>
      <c r="I54" s="18">
        <f>IF(M54="","",VLOOKUP(M54,Calculation!$B$269:$E$318,2,FALSE))</f>
        <v>0</v>
      </c>
      <c r="J54" s="18">
        <f>IF(M54="","",VLOOKUP(M54,Calculation!$B$269:$E$318,3,FALSE))</f>
        <v>0</v>
      </c>
      <c r="K54" s="18">
        <f>IF(M54="","",VLOOKUP(M54,Calculation!$B$269:$G$318,5,FALSE))</f>
        <v>0</v>
      </c>
      <c r="L54" s="18">
        <f>IF(M54="","",VLOOKUP(M54,Calculation!$B$269:$G$318,6,FALSE))</f>
        <v>0</v>
      </c>
      <c r="M54" s="19">
        <f>IF(LARGE(Calculation!$B$269:$B$318,H54)=0,"",LARGE(Calculation!$B$269:$B$318,H54))</f>
        <v>4.4999999999999997E-3</v>
      </c>
    </row>
    <row r="55" spans="1:13" ht="12" customHeight="1">
      <c r="A55" s="17">
        <v>44</v>
      </c>
      <c r="B55" s="18" t="str">
        <f>IF(F55="","",VLOOKUP(F55,Calculation!$B$3:$E$112,2,FALSE))</f>
        <v>Webber Forbes</v>
      </c>
      <c r="C55" s="18" t="str">
        <f>IF(F55="","",VLOOKUP(F55,Calculation!$B$3:$E$112,3,FALSE))</f>
        <v>CTC</v>
      </c>
      <c r="D55" s="18">
        <f>IF(F55="","",VLOOKUP(F55,Calculation!$B$3:$G$668,5,FALSE))</f>
        <v>1</v>
      </c>
      <c r="E55" s="18">
        <f>IF(F55="","",VLOOKUP(F55,Calculation!$B$3:$G$112,6,FALSE))</f>
        <v>1</v>
      </c>
      <c r="F55" s="19">
        <f>IF(LARGE(Calculation!$B$3:$B$112,A55)=0,"",LARGE(Calculation!$B$3:$B$112,A55))</f>
        <v>8602.4018522625011</v>
      </c>
      <c r="H55" s="17">
        <v>44</v>
      </c>
      <c r="I55" s="18">
        <f>IF(M55="","",VLOOKUP(M55,Calculation!$B$269:$E$318,2,FALSE))</f>
        <v>0</v>
      </c>
      <c r="J55" s="18">
        <f>IF(M55="","",VLOOKUP(M55,Calculation!$B$269:$E$318,3,FALSE))</f>
        <v>0</v>
      </c>
      <c r="K55" s="18">
        <f>IF(M55="","",VLOOKUP(M55,Calculation!$B$269:$G$318,5,FALSE))</f>
        <v>0</v>
      </c>
      <c r="L55" s="18">
        <f>IF(M55="","",VLOOKUP(M55,Calculation!$B$269:$G$318,6,FALSE))</f>
        <v>0</v>
      </c>
      <c r="M55" s="19">
        <f>IF(LARGE(Calculation!$B$269:$B$318,H55)=0,"",LARGE(Calculation!$B$269:$B$318,H55))</f>
        <v>4.4900000000000001E-3</v>
      </c>
    </row>
    <row r="56" spans="1:13" ht="12" customHeight="1">
      <c r="A56" s="17">
        <v>45</v>
      </c>
      <c r="B56" s="18" t="str">
        <f>IF(F56="","",VLOOKUP(F56,Calculation!$B$3:$E$112,2,FALSE))</f>
        <v>Bradley Taylor</v>
      </c>
      <c r="C56" s="18" t="str">
        <f>IF(F56="","",VLOOKUP(F56,Calculation!$B$3:$E$112,3,FALSE))</f>
        <v>EET</v>
      </c>
      <c r="D56" s="18">
        <f>IF(F56="","",VLOOKUP(F56,Calculation!$B$3:$G$668,5,FALSE))</f>
        <v>1</v>
      </c>
      <c r="E56" s="18">
        <f>IF(F56="","",VLOOKUP(F56,Calculation!$B$3:$G$112,6,FALSE))</f>
        <v>1</v>
      </c>
      <c r="F56" s="19">
        <f>IF(LARGE(Calculation!$B$3:$B$112,A56)=0,"",LARGE(Calculation!$B$3:$B$112,A56))</f>
        <v>8600.3969642162901</v>
      </c>
      <c r="H56" s="17">
        <v>45</v>
      </c>
      <c r="I56" s="18">
        <f>IF(M56="","",VLOOKUP(M56,Calculation!$B$269:$E$318,2,FALSE))</f>
        <v>0</v>
      </c>
      <c r="J56" s="18">
        <f>IF(M56="","",VLOOKUP(M56,Calculation!$B$269:$E$318,3,FALSE))</f>
        <v>0</v>
      </c>
      <c r="K56" s="18">
        <f>IF(M56="","",VLOOKUP(M56,Calculation!$B$269:$G$318,5,FALSE))</f>
        <v>0</v>
      </c>
      <c r="L56" s="18">
        <f>IF(M56="","",VLOOKUP(M56,Calculation!$B$269:$G$318,6,FALSE))</f>
        <v>0</v>
      </c>
      <c r="M56" s="19">
        <f>IF(LARGE(Calculation!$B$269:$B$318,H56)=0,"",LARGE(Calculation!$B$269:$B$318,H56))</f>
        <v>4.4599999999999996E-3</v>
      </c>
    </row>
    <row r="57" spans="1:13" ht="12" customHeight="1">
      <c r="A57" s="17">
        <v>46</v>
      </c>
      <c r="B57" s="18" t="str">
        <f>IF(F57="","",VLOOKUP(F57,Calculation!$B$3:$E$112,2,FALSE))</f>
        <v>Neil Watts</v>
      </c>
      <c r="C57" s="18" t="str">
        <f>IF(F57="","",VLOOKUP(F57,Calculation!$B$3:$E$112,3,FALSE))</f>
        <v>53M</v>
      </c>
      <c r="D57" s="18">
        <f>IF(F57="","",VLOOKUP(F57,Calculation!$B$3:$G$668,5,FALSE))</f>
        <v>1</v>
      </c>
      <c r="E57" s="18">
        <f>IF(F57="","",VLOOKUP(F57,Calculation!$B$3:$G$112,6,FALSE))</f>
        <v>1</v>
      </c>
      <c r="F57" s="19">
        <f>IF(LARGE(Calculation!$B$3:$B$112,A57)=0,"",LARGE(Calculation!$B$3:$B$112,A57))</f>
        <v>8563.7020530769241</v>
      </c>
      <c r="H57" s="17">
        <v>46</v>
      </c>
      <c r="I57" s="18">
        <f>IF(M57="","",VLOOKUP(M57,Calculation!$B$269:$E$318,2,FALSE))</f>
        <v>0</v>
      </c>
      <c r="J57" s="18">
        <f>IF(M57="","",VLOOKUP(M57,Calculation!$B$269:$E$318,3,FALSE))</f>
        <v>0</v>
      </c>
      <c r="K57" s="18">
        <f>IF(M57="","",VLOOKUP(M57,Calculation!$B$269:$G$318,5,FALSE))</f>
        <v>0</v>
      </c>
      <c r="L57" s="18">
        <f>IF(M57="","",VLOOKUP(M57,Calculation!$B$269:$G$318,6,FALSE))</f>
        <v>0</v>
      </c>
      <c r="M57" s="19">
        <f>IF(LARGE(Calculation!$B$269:$B$318,H57)=0,"",LARGE(Calculation!$B$269:$B$318,H57))</f>
        <v>4.4299999999999999E-3</v>
      </c>
    </row>
    <row r="58" spans="1:13" ht="12" customHeight="1">
      <c r="A58" s="17">
        <v>47</v>
      </c>
      <c r="B58" s="18" t="str">
        <f>IF(F58="","",VLOOKUP(F58,Calculation!$B$3:$E$112,2,FALSE))</f>
        <v>James Blair</v>
      </c>
      <c r="C58" s="18" t="str">
        <f>IF(F58="","",VLOOKUP(F58,Calculation!$B$3:$E$112,3,FALSE))</f>
        <v>DMT</v>
      </c>
      <c r="D58" s="18">
        <f>IF(F58="","",VLOOKUP(F58,Calculation!$B$3:$G$668,5,FALSE))</f>
        <v>1</v>
      </c>
      <c r="E58" s="18">
        <f>IF(F58="","",VLOOKUP(F58,Calculation!$B$3:$G$112,6,FALSE))</f>
        <v>1</v>
      </c>
      <c r="F58" s="19">
        <f>IF(LARGE(Calculation!$B$3:$B$112,A58)=0,"",LARGE(Calculation!$B$3:$B$112,A58))</f>
        <v>8542.141370068337</v>
      </c>
      <c r="H58" s="17">
        <v>47</v>
      </c>
      <c r="I58" s="18">
        <f>IF(M58="","",VLOOKUP(M58,Calculation!$B$269:$E$318,2,FALSE))</f>
        <v>0</v>
      </c>
      <c r="J58" s="18" t="str">
        <f>IF(M58="","",VLOOKUP(M58,Calculation!$B$269:$E$318,3,FALSE))</f>
        <v>FVS</v>
      </c>
      <c r="K58" s="18">
        <f>IF(M58="","",VLOOKUP(M58,Calculation!$B$269:$G$318,5,FALSE))</f>
        <v>0</v>
      </c>
      <c r="L58" s="18">
        <f>IF(M58="","",VLOOKUP(M58,Calculation!$B$269:$G$318,6,FALSE))</f>
        <v>0</v>
      </c>
      <c r="M58" s="19">
        <f>IF(LARGE(Calculation!$B$269:$B$318,H58)=0,"",LARGE(Calculation!$B$269:$B$318,H58))</f>
        <v>4.3600000000000002E-3</v>
      </c>
    </row>
    <row r="59" spans="1:13" ht="12" customHeight="1">
      <c r="A59" s="17">
        <v>48</v>
      </c>
      <c r="B59" s="18" t="str">
        <f>IF(F59="","",VLOOKUP(F59,Calculation!$B$3:$E$112,2,FALSE))</f>
        <v>Antony Birt</v>
      </c>
      <c r="C59" s="18" t="str">
        <f>IF(F59="","",VLOOKUP(F59,Calculation!$B$3:$E$112,3,FALSE))</f>
        <v>ITC</v>
      </c>
      <c r="D59" s="18">
        <f>IF(F59="","",VLOOKUP(F59,Calculation!$B$3:$G$668,5,FALSE))</f>
        <v>1</v>
      </c>
      <c r="E59" s="18">
        <f>IF(F59="","",VLOOKUP(F59,Calculation!$B$3:$G$112,6,FALSE))</f>
        <v>1</v>
      </c>
      <c r="F59" s="19">
        <f>IF(LARGE(Calculation!$B$3:$B$112,A59)=0,"",LARGE(Calculation!$B$3:$B$112,A59))</f>
        <v>8479.4714903897002</v>
      </c>
      <c r="H59" s="17">
        <v>48</v>
      </c>
      <c r="I59" s="18">
        <f>IF(M59="","",VLOOKUP(M59,Calculation!$B$269:$E$318,2,FALSE))</f>
        <v>0</v>
      </c>
      <c r="J59" s="18">
        <f>IF(M59="","",VLOOKUP(M59,Calculation!$B$269:$E$318,3,FALSE))</f>
        <v>0</v>
      </c>
      <c r="K59" s="18">
        <f>IF(M59="","",VLOOKUP(M59,Calculation!$B$269:$G$318,5,FALSE))</f>
        <v>0</v>
      </c>
      <c r="L59" s="18">
        <f>IF(M59="","",VLOOKUP(M59,Calculation!$B$269:$G$318,6,FALSE))</f>
        <v>0</v>
      </c>
      <c r="M59" s="19">
        <f>IF(LARGE(Calculation!$B$269:$B$318,H59)=0,"",LARGE(Calculation!$B$269:$B$318,H59))</f>
        <v>4.28E-3</v>
      </c>
    </row>
    <row r="60" spans="1:13" ht="12" customHeight="1">
      <c r="A60" s="17">
        <v>49</v>
      </c>
      <c r="B60" s="18" t="str">
        <f>IF(F60="","",VLOOKUP(F60,Calculation!$B$3:$E$112,2,FALSE))</f>
        <v>Stephen Hayton</v>
      </c>
      <c r="C60" s="18" t="str">
        <f>IF(F60="","",VLOOKUP(F60,Calculation!$B$3:$E$112,3,FALSE))</f>
        <v>BTC</v>
      </c>
      <c r="D60" s="18">
        <f>IF(F60="","",VLOOKUP(F60,Calculation!$B$3:$G$668,5,FALSE))</f>
        <v>1</v>
      </c>
      <c r="E60" s="18">
        <f>IF(F60="","",VLOOKUP(F60,Calculation!$B$3:$G$112,6,FALSE))</f>
        <v>1</v>
      </c>
      <c r="F60" s="19">
        <f>IF(LARGE(Calculation!$B$3:$B$112,A60)=0,"",LARGE(Calculation!$B$3:$B$112,A60))</f>
        <v>8444.5492030104015</v>
      </c>
      <c r="H60" s="17">
        <v>49</v>
      </c>
      <c r="I60" s="18">
        <f>IF(M60="","",VLOOKUP(M60,Calculation!$B$269:$E$318,2,FALSE))</f>
        <v>0</v>
      </c>
      <c r="J60" s="18">
        <f>IF(M60="","",VLOOKUP(M60,Calculation!$B$269:$E$318,3,FALSE))</f>
        <v>0</v>
      </c>
      <c r="K60" s="18">
        <f>IF(M60="","",VLOOKUP(M60,Calculation!$B$269:$G$318,5,FALSE))</f>
        <v>0</v>
      </c>
      <c r="L60" s="18">
        <f>IF(M60="","",VLOOKUP(M60,Calculation!$B$269:$G$318,6,FALSE))</f>
        <v>0</v>
      </c>
      <c r="M60" s="19">
        <f>IF(LARGE(Calculation!$B$269:$B$318,H60)=0,"",LARGE(Calculation!$B$269:$B$318,H60))</f>
        <v>4.2599999999999999E-3</v>
      </c>
    </row>
    <row r="61" spans="1:13" ht="12" customHeight="1">
      <c r="A61" s="17">
        <v>50</v>
      </c>
      <c r="B61" s="18" t="str">
        <f>IF(F61="","",VLOOKUP(F61,Calculation!$B$3:$E$112,2,FALSE))</f>
        <v>Vincent Coogan</v>
      </c>
      <c r="C61" s="18" t="str">
        <f>IF(F61="","",VLOOKUP(F61,Calculation!$B$3:$E$112,3,FALSE))</f>
        <v>NCT</v>
      </c>
      <c r="D61" s="18">
        <f>IF(F61="","",VLOOKUP(F61,Calculation!$B$3:$G$668,5,FALSE))</f>
        <v>1</v>
      </c>
      <c r="E61" s="18">
        <f>IF(F61="","",VLOOKUP(F61,Calculation!$B$3:$G$112,6,FALSE))</f>
        <v>1</v>
      </c>
      <c r="F61" s="19">
        <f>IF(LARGE(Calculation!$B$3:$B$112,A61)=0,"",LARGE(Calculation!$B$3:$B$112,A61))</f>
        <v>8419.9012058908193</v>
      </c>
      <c r="H61" s="17">
        <v>50</v>
      </c>
      <c r="I61" s="18">
        <f>IF(M61="","",VLOOKUP(M61,Calculation!$B$269:$E$318,2,FALSE))</f>
        <v>0</v>
      </c>
      <c r="J61" s="18">
        <f>IF(M61="","",VLOOKUP(M61,Calculation!$B$269:$E$318,3,FALSE))</f>
        <v>0</v>
      </c>
      <c r="K61" s="18">
        <f>IF(M61="","",VLOOKUP(M61,Calculation!$B$269:$G$318,5,FALSE))</f>
        <v>0</v>
      </c>
      <c r="L61" s="18">
        <f>IF(M61="","",VLOOKUP(M61,Calculation!$B$269:$G$318,6,FALSE))</f>
        <v>0</v>
      </c>
      <c r="M61" s="19">
        <f>IF(LARGE(Calculation!$B$269:$B$318,H61)=0,"",LARGE(Calculation!$B$269:$B$318,H61))</f>
        <v>4.1799999999999997E-3</v>
      </c>
    </row>
    <row r="62" spans="1:13" ht="12" customHeight="1" thickBot="1">
      <c r="A62" s="20"/>
      <c r="B62" s="21"/>
      <c r="C62" s="21"/>
      <c r="D62" s="21"/>
      <c r="E62" s="21"/>
      <c r="F62" s="22"/>
      <c r="H62" s="20"/>
      <c r="I62" s="21"/>
      <c r="J62" s="21"/>
      <c r="K62" s="21"/>
      <c r="L62" s="21"/>
      <c r="M62" s="22"/>
    </row>
    <row r="63" spans="1:13" ht="12" customHeight="1">
      <c r="A63"/>
      <c r="B63"/>
    </row>
    <row r="64" spans="1:13" ht="13.5" thickBot="1"/>
    <row r="65" spans="1:13" ht="15.75">
      <c r="A65" s="147" t="s">
        <v>129</v>
      </c>
      <c r="B65" s="148"/>
      <c r="C65" s="148"/>
      <c r="D65" s="9"/>
      <c r="E65" s="9"/>
      <c r="F65" s="10"/>
      <c r="H65" s="147" t="s">
        <v>130</v>
      </c>
      <c r="I65" s="148"/>
      <c r="J65" s="148"/>
      <c r="K65" s="148"/>
      <c r="L65" s="11"/>
      <c r="M65" s="12"/>
    </row>
    <row r="66" spans="1:13" ht="15.75">
      <c r="A66" s="63"/>
      <c r="B66" s="64"/>
      <c r="D66" s="65" t="s">
        <v>12</v>
      </c>
      <c r="E66" s="66" t="s">
        <v>14</v>
      </c>
      <c r="F66" s="67"/>
      <c r="G66" s="16"/>
      <c r="H66" s="63"/>
      <c r="I66" s="64"/>
      <c r="J66" s="64"/>
      <c r="K66" s="65" t="s">
        <v>12</v>
      </c>
      <c r="L66" s="66" t="s">
        <v>14</v>
      </c>
      <c r="M66" s="23"/>
    </row>
    <row r="67" spans="1:13">
      <c r="A67" s="13" t="s">
        <v>3</v>
      </c>
      <c r="B67" s="14" t="s">
        <v>2</v>
      </c>
      <c r="C67" s="14" t="s">
        <v>23</v>
      </c>
      <c r="D67" s="14" t="s">
        <v>13</v>
      </c>
      <c r="E67" s="14" t="s">
        <v>13</v>
      </c>
      <c r="F67" s="15" t="s">
        <v>4</v>
      </c>
      <c r="H67" s="13" t="s">
        <v>3</v>
      </c>
      <c r="I67" s="14" t="s">
        <v>2</v>
      </c>
      <c r="J67" s="14" t="s">
        <v>23</v>
      </c>
      <c r="K67" s="14" t="s">
        <v>13</v>
      </c>
      <c r="L67" s="14" t="s">
        <v>13</v>
      </c>
      <c r="M67" s="15" t="s">
        <v>4</v>
      </c>
    </row>
    <row r="68" spans="1:13">
      <c r="A68" s="17">
        <v>1</v>
      </c>
      <c r="B68" s="18" t="str">
        <f>IF(F68="","",VLOOKUP(F68,Calculation!$B$114:$E$267,2,FALSE))</f>
        <v>Roy Young</v>
      </c>
      <c r="C68" s="18" t="str">
        <f>IF(F68="","",VLOOKUP(F68,Calculation!$B$114:$E$267,3,FALSE))</f>
        <v>B2T</v>
      </c>
      <c r="D68" s="18">
        <f>IF(F68="","",VLOOKUP(F68,Calculation!$B$114:$G$267,5,FALSE))</f>
        <v>4</v>
      </c>
      <c r="E68" s="18">
        <f>IF(F68="","",VLOOKUP(F68,Calculation!$B$114:$G$267,6,FALSE))</f>
        <v>4</v>
      </c>
      <c r="F68" s="19">
        <f>IF(LARGE(Calculation!$B$114:$B$267,A68)=0,"",LARGE(Calculation!$B$114:$B$267,A68))</f>
        <v>39502.753400792019</v>
      </c>
      <c r="H68" s="17">
        <v>1</v>
      </c>
      <c r="I68" s="18" t="str">
        <f>IF(M68="","",VLOOKUP(M68,Calculation!$B$320:$E$369,2,FALSE))</f>
        <v>Melissa Dowell</v>
      </c>
      <c r="J68" s="18" t="str">
        <f>IF(M68="","",VLOOKUP(M68,Calculation!$B$320:$E$369,3,FALSE))</f>
        <v>B2T</v>
      </c>
      <c r="K68" s="18">
        <f>IF(M68="","",VLOOKUP(M68,Calculation!$B$320:$G$369,5,FALSE))</f>
        <v>4</v>
      </c>
      <c r="L68" s="18">
        <f>IF(M68="","",VLOOKUP(M68,Calculation!$B$320:$G$369,6,FALSE))</f>
        <v>4</v>
      </c>
      <c r="M68" s="19">
        <f>IF(LARGE(Calculation!$B$320:$B$369,H68)=0,"",LARGE(Calculation!$B$320:$B$369,H68))</f>
        <v>38402.077774211321</v>
      </c>
    </row>
    <row r="69" spans="1:13">
      <c r="A69" s="17">
        <v>2</v>
      </c>
      <c r="B69" s="18" t="str">
        <f>IF(F69="","",VLOOKUP(F69,Calculation!$B$114:$E$267,2,FALSE))</f>
        <v>Phil Jarvis</v>
      </c>
      <c r="C69" s="18" t="str">
        <f>IF(F69="","",VLOOKUP(F69,Calculation!$B$114:$E$267,3,FALSE))</f>
        <v>TEX</v>
      </c>
      <c r="D69" s="18">
        <f>IF(F69="","",VLOOKUP(F69,Calculation!$B$114:$G$267,5,FALSE))</f>
        <v>4</v>
      </c>
      <c r="E69" s="18">
        <f>IF(F69="","",VLOOKUP(F69,Calculation!$B$114:$G$267,6,FALSE))</f>
        <v>4</v>
      </c>
      <c r="F69" s="19">
        <f>IF(LARGE(Calculation!$B$114:$B$267,A69)=0,"",LARGE(Calculation!$B$114:$B$267,A69))</f>
        <v>35879.446843041464</v>
      </c>
      <c r="H69" s="17">
        <v>2</v>
      </c>
      <c r="I69" s="18" t="str">
        <f>IF(M69="","",VLOOKUP(M69,Calculation!$B$320:$E$369,2,FALSE))</f>
        <v>Barbara Leverett</v>
      </c>
      <c r="J69" s="18" t="str">
        <f>IF(M69="","",VLOOKUP(M69,Calculation!$B$320:$E$369,3,FALSE))</f>
        <v>CTC</v>
      </c>
      <c r="K69" s="18">
        <f>IF(M69="","",VLOOKUP(M69,Calculation!$B$320:$G$369,5,FALSE))</f>
        <v>3</v>
      </c>
      <c r="L69" s="18">
        <f>IF(M69="","",VLOOKUP(M69,Calculation!$B$320:$G$369,6,FALSE))</f>
        <v>3</v>
      </c>
      <c r="M69" s="19">
        <f>IF(LARGE(Calculation!$B$320:$B$369,H69)=0,"",LARGE(Calculation!$B$320:$B$369,H69))</f>
        <v>26052.850983284206</v>
      </c>
    </row>
    <row r="70" spans="1:13">
      <c r="A70" s="17">
        <v>3</v>
      </c>
      <c r="B70" s="18" t="str">
        <f>IF(F70="","",VLOOKUP(F70,Calculation!$B$114:$E$267,2,FALSE))</f>
        <v>Dennis Warner</v>
      </c>
      <c r="C70" s="18" t="str">
        <f>IF(F70="","",VLOOKUP(F70,Calculation!$B$114:$E$267,3,FALSE))</f>
        <v>HWR</v>
      </c>
      <c r="D70" s="18">
        <f>IF(F70="","",VLOOKUP(F70,Calculation!$B$114:$G$267,5,FALSE))</f>
        <v>5</v>
      </c>
      <c r="E70" s="18">
        <f>IF(F70="","",VLOOKUP(F70,Calculation!$B$114:$G$267,6,FALSE))</f>
        <v>4</v>
      </c>
      <c r="F70" s="19">
        <f>IF(LARGE(Calculation!$B$114:$B$267,A70)=0,"",LARGE(Calculation!$B$114:$B$267,A70))</f>
        <v>34000.724614462881</v>
      </c>
      <c r="H70" s="17">
        <v>3</v>
      </c>
      <c r="I70" s="18" t="str">
        <f>IF(M70="","",VLOOKUP(M70,Calculation!$B$320:$E$369,2,FALSE))</f>
        <v>Amanda Mallett</v>
      </c>
      <c r="J70" s="18" t="str">
        <f>IF(M70="","",VLOOKUP(M70,Calculation!$B$320:$E$369,3,FALSE))</f>
        <v>ITC</v>
      </c>
      <c r="K70" s="18">
        <f>IF(M70="","",VLOOKUP(M70,Calculation!$B$320:$G$369,5,FALSE))</f>
        <v>3</v>
      </c>
      <c r="L70" s="18">
        <f>IF(M70="","",VLOOKUP(M70,Calculation!$B$320:$G$369,6,FALSE))</f>
        <v>3</v>
      </c>
      <c r="M70" s="19">
        <f>IF(LARGE(Calculation!$B$320:$B$369,H70)=0,"",LARGE(Calculation!$B$320:$B$369,H70))</f>
        <v>24618.132730544319</v>
      </c>
    </row>
    <row r="71" spans="1:13">
      <c r="A71" s="17">
        <v>4</v>
      </c>
      <c r="B71" s="18" t="str">
        <f>IF(F71="","",VLOOKUP(F71,Calculation!$B$114:$E$267,2,FALSE))</f>
        <v>Matthew Spillman</v>
      </c>
      <c r="C71" s="18" t="str">
        <f>IF(F71="","",VLOOKUP(F71,Calculation!$B$114:$E$267,3,FALSE))</f>
        <v>TAC</v>
      </c>
      <c r="D71" s="18">
        <f>IF(F71="","",VLOOKUP(F71,Calculation!$B$114:$G$267,5,FALSE))</f>
        <v>3</v>
      </c>
      <c r="E71" s="18">
        <f>IF(F71="","",VLOOKUP(F71,Calculation!$B$114:$G$267,6,FALSE))</f>
        <v>3</v>
      </c>
      <c r="F71" s="19">
        <f>IF(LARGE(Calculation!$B$114:$B$267,A71)=0,"",LARGE(Calculation!$B$114:$B$267,A71))</f>
        <v>26350.545418031306</v>
      </c>
      <c r="H71" s="17">
        <v>4</v>
      </c>
      <c r="I71" s="18" t="str">
        <f>IF(M71="","",VLOOKUP(M71,Calculation!$B$320:$E$369,2,FALSE))</f>
        <v>Lynn Emmett</v>
      </c>
      <c r="J71" s="18" t="str">
        <f>IF(M71="","",VLOOKUP(M71,Calculation!$B$320:$E$369,3,FALSE))</f>
        <v>TAC</v>
      </c>
      <c r="K71" s="18">
        <f>IF(M71="","",VLOOKUP(M71,Calculation!$B$320:$G$369,5,FALSE))</f>
        <v>2</v>
      </c>
      <c r="L71" s="18">
        <f>IF(M71="","",VLOOKUP(M71,Calculation!$B$320:$G$369,6,FALSE))</f>
        <v>2</v>
      </c>
      <c r="M71" s="19">
        <f>IF(LARGE(Calculation!$B$320:$B$369,H71)=0,"",LARGE(Calculation!$B$320:$B$369,H71))</f>
        <v>17789.412578963278</v>
      </c>
    </row>
    <row r="72" spans="1:13">
      <c r="A72" s="17">
        <v>5</v>
      </c>
      <c r="B72" s="18" t="str">
        <f>IF(F72="","",VLOOKUP(F72,Calculation!$B$114:$E$267,2,FALSE))</f>
        <v>Stuart Hope</v>
      </c>
      <c r="C72" s="18" t="str">
        <f>IF(F72="","",VLOOKUP(F72,Calculation!$B$114:$E$267,3,FALSE))</f>
        <v>B2T</v>
      </c>
      <c r="D72" s="18">
        <f>IF(F72="","",VLOOKUP(F72,Calculation!$B$114:$G$267,5,FALSE))</f>
        <v>3</v>
      </c>
      <c r="E72" s="18">
        <f>IF(F72="","",VLOOKUP(F72,Calculation!$B$114:$G$267,6,FALSE))</f>
        <v>3</v>
      </c>
      <c r="F72" s="19">
        <f>IF(LARGE(Calculation!$B$114:$B$267,A72)=0,"",LARGE(Calculation!$B$114:$B$267,A72))</f>
        <v>26245.836264554251</v>
      </c>
      <c r="H72" s="17">
        <v>5</v>
      </c>
      <c r="I72" s="18" t="str">
        <f>IF(M72="","",VLOOKUP(M72,Calculation!$B$320:$E$369,2,FALSE))</f>
        <v>Wendy Staines</v>
      </c>
      <c r="J72" s="18" t="str">
        <f>IF(M72="","",VLOOKUP(M72,Calculation!$B$320:$E$369,3,FALSE))</f>
        <v>DIS</v>
      </c>
      <c r="K72" s="18">
        <f>IF(M72="","",VLOOKUP(M72,Calculation!$B$320:$G$369,5,FALSE))</f>
        <v>2</v>
      </c>
      <c r="L72" s="18">
        <f>IF(M72="","",VLOOKUP(M72,Calculation!$B$320:$G$369,6,FALSE))</f>
        <v>2</v>
      </c>
      <c r="M72" s="19">
        <f>IF(LARGE(Calculation!$B$320:$B$369,H72)=0,"",LARGE(Calculation!$B$320:$B$369,H72))</f>
        <v>17643.175064826588</v>
      </c>
    </row>
    <row r="73" spans="1:13">
      <c r="A73" s="17">
        <v>6</v>
      </c>
      <c r="B73" s="18" t="str">
        <f>IF(F73="","",VLOOKUP(F73,Calculation!$B$114:$E$267,2,FALSE))</f>
        <v>Richard Fuller</v>
      </c>
      <c r="C73" s="18" t="str">
        <f>IF(F73="","",VLOOKUP(F73,Calculation!$B$114:$E$267,3,FALSE))</f>
        <v>EET</v>
      </c>
      <c r="D73" s="18">
        <f>IF(F73="","",VLOOKUP(F73,Calculation!$B$114:$G$267,5,FALSE))</f>
        <v>3</v>
      </c>
      <c r="E73" s="18">
        <f>IF(F73="","",VLOOKUP(F73,Calculation!$B$114:$G$267,6,FALSE))</f>
        <v>3</v>
      </c>
      <c r="F73" s="19">
        <f>IF(LARGE(Calculation!$B$114:$B$267,A73)=0,"",LARGE(Calculation!$B$114:$B$267,A73))</f>
        <v>25839.80414008614</v>
      </c>
      <c r="H73" s="17">
        <v>6</v>
      </c>
      <c r="I73" s="18" t="str">
        <f>IF(M73="","",VLOOKUP(M73,Calculation!$B$320:$E$369,2,FALSE))</f>
        <v>Elspeth Knott</v>
      </c>
      <c r="J73" s="18" t="str">
        <f>IF(M73="","",VLOOKUP(M73,Calculation!$B$320:$E$369,3,FALSE))</f>
        <v>HWR</v>
      </c>
      <c r="K73" s="18">
        <f>IF(M73="","",VLOOKUP(M73,Calculation!$B$320:$G$369,5,FALSE))</f>
        <v>2</v>
      </c>
      <c r="L73" s="18">
        <f>IF(M73="","",VLOOKUP(M73,Calculation!$B$320:$G$369,6,FALSE))</f>
        <v>2</v>
      </c>
      <c r="M73" s="19">
        <f>IF(LARGE(Calculation!$B$320:$B$369,H73)=0,"",LARGE(Calculation!$B$320:$B$369,H73))</f>
        <v>16834.520584193084</v>
      </c>
    </row>
    <row r="74" spans="1:13">
      <c r="A74" s="17">
        <v>7</v>
      </c>
      <c r="B74" s="18" t="str">
        <f>IF(F74="","",VLOOKUP(F74,Calculation!$B$114:$E$267,2,FALSE))</f>
        <v>Matt Dye</v>
      </c>
      <c r="C74" s="18" t="str">
        <f>IF(F74="","",VLOOKUP(F74,Calculation!$B$114:$E$267,3,FALSE))</f>
        <v>ITC</v>
      </c>
      <c r="D74" s="18">
        <f>IF(F74="","",VLOOKUP(F74,Calculation!$B$114:$G$267,5,FALSE))</f>
        <v>3</v>
      </c>
      <c r="E74" s="18">
        <f>IF(F74="","",VLOOKUP(F74,Calculation!$B$114:$G$267,6,FALSE))</f>
        <v>3</v>
      </c>
      <c r="F74" s="19">
        <f>IF(LARGE(Calculation!$B$114:$B$267,A74)=0,"",LARGE(Calculation!$B$114:$B$267,A74))</f>
        <v>24819.727670664954</v>
      </c>
      <c r="H74" s="17">
        <v>7</v>
      </c>
      <c r="I74" s="18" t="str">
        <f>IF(M74="","",VLOOKUP(M74,Calculation!$B$320:$E$369,2,FALSE))</f>
        <v>Alison Morton</v>
      </c>
      <c r="J74" s="18" t="str">
        <f>IF(M74="","",VLOOKUP(M74,Calculation!$B$320:$E$369,3,FALSE))</f>
        <v>TAC</v>
      </c>
      <c r="K74" s="18">
        <f>IF(M74="","",VLOOKUP(M74,Calculation!$B$320:$G$369,5,FALSE))</f>
        <v>2</v>
      </c>
      <c r="L74" s="18">
        <f>IF(M74="","",VLOOKUP(M74,Calculation!$B$320:$G$369,6,FALSE))</f>
        <v>2</v>
      </c>
      <c r="M74" s="19">
        <f>IF(LARGE(Calculation!$B$320:$B$369,H74)=0,"",LARGE(Calculation!$B$320:$B$369,H74))</f>
        <v>16154.83470600458</v>
      </c>
    </row>
    <row r="75" spans="1:13">
      <c r="A75" s="17">
        <v>8</v>
      </c>
      <c r="B75" s="18" t="str">
        <f>IF(F75="","",VLOOKUP(F75,Calculation!$B$114:$E$267,2,FALSE))</f>
        <v>Baard Grindberg</v>
      </c>
      <c r="C75" s="18" t="str">
        <f>IF(F75="","",VLOOKUP(F75,Calculation!$B$114:$E$267,3,FALSE))</f>
        <v>TAC</v>
      </c>
      <c r="D75" s="18">
        <f>IF(F75="","",VLOOKUP(F75,Calculation!$B$114:$G$267,5,FALSE))</f>
        <v>2</v>
      </c>
      <c r="E75" s="18">
        <f>IF(F75="","",VLOOKUP(F75,Calculation!$B$114:$G$267,6,FALSE))</f>
        <v>2</v>
      </c>
      <c r="F75" s="19">
        <f>IF(LARGE(Calculation!$B$114:$B$267,A75)=0,"",LARGE(Calculation!$B$114:$B$267,A75))</f>
        <v>18519.480249109918</v>
      </c>
      <c r="H75" s="17">
        <v>8</v>
      </c>
      <c r="I75" s="18" t="str">
        <f>IF(M75="","",VLOOKUP(M75,Calculation!$B$320:$E$369,2,FALSE))</f>
        <v>Lucy Bowditch</v>
      </c>
      <c r="J75" s="18" t="str">
        <f>IF(M75="","",VLOOKUP(M75,Calculation!$B$320:$E$369,3,FALSE))</f>
        <v>ITC</v>
      </c>
      <c r="K75" s="18">
        <f>IF(M75="","",VLOOKUP(M75,Calculation!$B$320:$G$369,5,FALSE))</f>
        <v>1</v>
      </c>
      <c r="L75" s="18">
        <f>IF(M75="","",VLOOKUP(M75,Calculation!$B$320:$G$369,6,FALSE))</f>
        <v>1</v>
      </c>
      <c r="M75" s="19">
        <f>IF(LARGE(Calculation!$B$320:$B$369,H75)=0,"",LARGE(Calculation!$B$320:$B$369,H75))</f>
        <v>9737.7246846014023</v>
      </c>
    </row>
    <row r="76" spans="1:13">
      <c r="A76" s="17">
        <v>9</v>
      </c>
      <c r="B76" s="18" t="str">
        <f>IF(F76="","",VLOOKUP(F76,Calculation!$B$114:$E$267,2,FALSE))</f>
        <v>Kevin Partridge</v>
      </c>
      <c r="C76" s="18" t="str">
        <f>IF(F76="","",VLOOKUP(F76,Calculation!$B$114:$E$267,3,FALSE))</f>
        <v>TSE</v>
      </c>
      <c r="D76" s="18">
        <f>IF(F76="","",VLOOKUP(F76,Calculation!$B$114:$G$267,5,FALSE))</f>
        <v>2</v>
      </c>
      <c r="E76" s="18">
        <f>IF(F76="","",VLOOKUP(F76,Calculation!$B$114:$G$267,6,FALSE))</f>
        <v>2</v>
      </c>
      <c r="F76" s="19">
        <f>IF(LARGE(Calculation!$B$114:$B$267,A76)=0,"",LARGE(Calculation!$B$114:$B$267,A76))</f>
        <v>18215.652127987887</v>
      </c>
      <c r="H76" s="17">
        <v>9</v>
      </c>
      <c r="I76" s="18" t="str">
        <f>IF(M76="","",VLOOKUP(M76,Calculation!$B$320:$E$369,2,FALSE))</f>
        <v>Juliet Vickery</v>
      </c>
      <c r="J76" s="18" t="str">
        <f>IF(M76="","",VLOOKUP(M76,Calculation!$B$320:$E$369,3,FALSE))</f>
        <v>CAM</v>
      </c>
      <c r="K76" s="18">
        <f>IF(M76="","",VLOOKUP(M76,Calculation!$B$320:$G$369,5,FALSE))</f>
        <v>1</v>
      </c>
      <c r="L76" s="18">
        <f>IF(M76="","",VLOOKUP(M76,Calculation!$B$320:$G$369,6,FALSE))</f>
        <v>1</v>
      </c>
      <c r="M76" s="19">
        <f>IF(LARGE(Calculation!$B$320:$B$369,H76)=0,"",LARGE(Calculation!$B$320:$B$369,H76))</f>
        <v>9720.7813283183132</v>
      </c>
    </row>
    <row r="77" spans="1:13">
      <c r="A77" s="17">
        <v>10</v>
      </c>
      <c r="B77" s="18" t="str">
        <f>IF(F77="","",VLOOKUP(F77,Calculation!$B$114:$E$267,2,FALSE))</f>
        <v>Mark Nowell</v>
      </c>
      <c r="C77" s="18" t="str">
        <f>IF(F77="","",VLOOKUP(F77,Calculation!$B$114:$E$267,3,FALSE))</f>
        <v>TAC</v>
      </c>
      <c r="D77" s="18">
        <f>IF(F77="","",VLOOKUP(F77,Calculation!$B$114:$G$267,5,FALSE))</f>
        <v>2</v>
      </c>
      <c r="E77" s="18">
        <f>IF(F77="","",VLOOKUP(F77,Calculation!$B$114:$G$267,6,FALSE))</f>
        <v>2</v>
      </c>
      <c r="F77" s="19">
        <f>IF(LARGE(Calculation!$B$114:$B$267,A77)=0,"",LARGE(Calculation!$B$114:$B$267,A77))</f>
        <v>17384.017043080323</v>
      </c>
      <c r="H77" s="17">
        <v>10</v>
      </c>
      <c r="I77" s="18" t="str">
        <f>IF(M77="","",VLOOKUP(M77,Calculation!$B$320:$E$369,2,FALSE))</f>
        <v>Penny Ganser</v>
      </c>
      <c r="J77" s="18" t="str">
        <f>IF(M77="","",VLOOKUP(M77,Calculation!$B$320:$E$369,3,FALSE))</f>
        <v>PAC</v>
      </c>
      <c r="K77" s="18">
        <f>IF(M77="","",VLOOKUP(M77,Calculation!$B$320:$G$369,5,FALSE))</f>
        <v>1</v>
      </c>
      <c r="L77" s="18">
        <f>IF(M77="","",VLOOKUP(M77,Calculation!$B$320:$G$369,6,FALSE))</f>
        <v>1</v>
      </c>
      <c r="M77" s="19">
        <f>IF(LARGE(Calculation!$B$320:$B$369,H77)=0,"",LARGE(Calculation!$B$320:$B$369,H77))</f>
        <v>9207.0863050643766</v>
      </c>
    </row>
    <row r="78" spans="1:13">
      <c r="A78" s="17">
        <v>11</v>
      </c>
      <c r="B78" s="18" t="str">
        <f>IF(F78="","",VLOOKUP(F78,Calculation!$B$114:$E$267,2,FALSE))</f>
        <v>David Maslen</v>
      </c>
      <c r="C78" s="18" t="str">
        <f>IF(F78="","",VLOOKUP(F78,Calculation!$B$114:$E$267,3,FALSE))</f>
        <v>TAC</v>
      </c>
      <c r="D78" s="18">
        <f>IF(F78="","",VLOOKUP(F78,Calculation!$B$114:$G$267,5,FALSE))</f>
        <v>2</v>
      </c>
      <c r="E78" s="18">
        <f>IF(F78="","",VLOOKUP(F78,Calculation!$B$114:$G$267,6,FALSE))</f>
        <v>2</v>
      </c>
      <c r="F78" s="19">
        <f>IF(LARGE(Calculation!$B$114:$B$267,A78)=0,"",LARGE(Calculation!$B$114:$B$267,A78))</f>
        <v>17181.693482921848</v>
      </c>
      <c r="H78" s="17">
        <v>11</v>
      </c>
      <c r="I78" s="18" t="str">
        <f>IF(M78="","",VLOOKUP(M78,Calculation!$B$320:$E$369,2,FALSE))</f>
        <v>Clare Thompson</v>
      </c>
      <c r="J78" s="18" t="str">
        <f>IF(M78="","",VLOOKUP(M78,Calculation!$B$320:$E$369,3,FALSE))</f>
        <v>SWT</v>
      </c>
      <c r="K78" s="18">
        <f>IF(M78="","",VLOOKUP(M78,Calculation!$B$320:$G$369,5,FALSE))</f>
        <v>1</v>
      </c>
      <c r="L78" s="18">
        <f>IF(M78="","",VLOOKUP(M78,Calculation!$B$320:$G$369,6,FALSE))</f>
        <v>1</v>
      </c>
      <c r="M78" s="19">
        <f>IF(LARGE(Calculation!$B$320:$B$369,H78)=0,"",LARGE(Calculation!$B$320:$B$369,H78))</f>
        <v>9150.0423021302977</v>
      </c>
    </row>
    <row r="79" spans="1:13">
      <c r="A79" s="17">
        <v>12</v>
      </c>
      <c r="B79" s="18" t="str">
        <f>IF(F79="","",VLOOKUP(F79,Calculation!$B$114:$E$267,2,FALSE))</f>
        <v>Paul Kemp</v>
      </c>
      <c r="C79" s="18" t="str">
        <f>IF(F79="","",VLOOKUP(F79,Calculation!$B$114:$E$267,3,FALSE))</f>
        <v>TAC</v>
      </c>
      <c r="D79" s="18">
        <f>IF(F79="","",VLOOKUP(F79,Calculation!$B$114:$G$267,5,FALSE))</f>
        <v>2</v>
      </c>
      <c r="E79" s="18">
        <f>IF(F79="","",VLOOKUP(F79,Calculation!$B$114:$G$267,6,FALSE))</f>
        <v>2</v>
      </c>
      <c r="F79" s="19">
        <f>IF(LARGE(Calculation!$B$114:$B$267,A79)=0,"",LARGE(Calculation!$B$114:$B$267,A79))</f>
        <v>16820.696398691343</v>
      </c>
      <c r="H79" s="17">
        <v>12</v>
      </c>
      <c r="I79" s="18" t="str">
        <f>IF(M79="","",VLOOKUP(M79,Calculation!$B$320:$E$369,2,FALSE))</f>
        <v>lorna garrod</v>
      </c>
      <c r="J79" s="18" t="str">
        <f>IF(M79="","",VLOOKUP(M79,Calculation!$B$320:$E$369,3,FALSE))</f>
        <v>BRC</v>
      </c>
      <c r="K79" s="18">
        <f>IF(M79="","",VLOOKUP(M79,Calculation!$B$320:$G$369,5,FALSE))</f>
        <v>1</v>
      </c>
      <c r="L79" s="18">
        <f>IF(M79="","",VLOOKUP(M79,Calculation!$B$320:$G$369,6,FALSE))</f>
        <v>1</v>
      </c>
      <c r="M79" s="19">
        <f>IF(LARGE(Calculation!$B$320:$B$369,H79)=0,"",LARGE(Calculation!$B$320:$B$369,H79))</f>
        <v>8984.4043193152538</v>
      </c>
    </row>
    <row r="80" spans="1:13">
      <c r="A80" s="17">
        <v>13</v>
      </c>
      <c r="B80" s="18" t="str">
        <f>IF(F80="","",VLOOKUP(F80,Calculation!$B$114:$E$267,2,FALSE))</f>
        <v>Les Henderson</v>
      </c>
      <c r="C80" s="18" t="str">
        <f>IF(F80="","",VLOOKUP(F80,Calculation!$B$114:$E$267,3,FALSE))</f>
        <v>TSE</v>
      </c>
      <c r="D80" s="18">
        <f>IF(F80="","",VLOOKUP(F80,Calculation!$B$114:$G$267,5,FALSE))</f>
        <v>2</v>
      </c>
      <c r="E80" s="18">
        <f>IF(F80="","",VLOOKUP(F80,Calculation!$B$114:$G$267,6,FALSE))</f>
        <v>2</v>
      </c>
      <c r="F80" s="19">
        <f>IF(LARGE(Calculation!$B$114:$B$267,A80)=0,"",LARGE(Calculation!$B$114:$B$267,A80))</f>
        <v>16807.665507793336</v>
      </c>
      <c r="H80" s="17">
        <v>13</v>
      </c>
      <c r="I80" s="18" t="str">
        <f>IF(M80="","",VLOOKUP(M80,Calculation!$B$320:$E$369,2,FALSE))</f>
        <v>Veronica Shadbolt</v>
      </c>
      <c r="J80" s="18" t="str">
        <f>IF(M80="","",VLOOKUP(M80,Calculation!$B$320:$E$369,3,FALSE))</f>
        <v>TFH</v>
      </c>
      <c r="K80" s="18">
        <f>IF(M80="","",VLOOKUP(M80,Calculation!$B$320:$G$369,5,FALSE))</f>
        <v>1</v>
      </c>
      <c r="L80" s="18">
        <f>IF(M80="","",VLOOKUP(M80,Calculation!$B$320:$G$369,6,FALSE))</f>
        <v>1</v>
      </c>
      <c r="M80" s="19">
        <f>IF(LARGE(Calculation!$B$320:$B$369,H80)=0,"",LARGE(Calculation!$B$320:$B$369,H80))</f>
        <v>8950.667185272765</v>
      </c>
    </row>
    <row r="81" spans="1:13">
      <c r="A81" s="17">
        <v>14</v>
      </c>
      <c r="B81" s="18" t="str">
        <f>IF(F81="","",VLOOKUP(F81,Calculation!$B$114:$E$267,2,FALSE))</f>
        <v>Jim Keeble</v>
      </c>
      <c r="C81" s="18" t="str">
        <f>IF(F81="","",VLOOKUP(F81,Calculation!$B$114:$E$267,3,FALSE))</f>
        <v>TAC</v>
      </c>
      <c r="D81" s="18">
        <f>IF(F81="","",VLOOKUP(F81,Calculation!$B$114:$G$267,5,FALSE))</f>
        <v>2</v>
      </c>
      <c r="E81" s="18">
        <f>IF(F81="","",VLOOKUP(F81,Calculation!$B$114:$G$267,6,FALSE))</f>
        <v>2</v>
      </c>
      <c r="F81" s="19">
        <f>IF(LARGE(Calculation!$B$114:$B$267,A81)=0,"",LARGE(Calculation!$B$114:$B$267,A81))</f>
        <v>16753.736238461403</v>
      </c>
      <c r="H81" s="17">
        <v>14</v>
      </c>
      <c r="I81" s="18" t="str">
        <f>IF(M81="","",VLOOKUP(M81,Calculation!$B$320:$E$369,2,FALSE))</f>
        <v>Julie Tapley</v>
      </c>
      <c r="J81" s="18" t="str">
        <f>IF(M81="","",VLOOKUP(M81,Calculation!$B$320:$E$369,3,FALSE))</f>
        <v>CTC</v>
      </c>
      <c r="K81" s="18">
        <f>IF(M81="","",VLOOKUP(M81,Calculation!$B$320:$G$369,5,FALSE))</f>
        <v>1</v>
      </c>
      <c r="L81" s="18">
        <f>IF(M81="","",VLOOKUP(M81,Calculation!$B$320:$G$369,6,FALSE))</f>
        <v>1</v>
      </c>
      <c r="M81" s="19">
        <f>IF(LARGE(Calculation!$B$320:$B$369,H81)=0,"",LARGE(Calculation!$B$320:$B$369,H81))</f>
        <v>8800.1278543010976</v>
      </c>
    </row>
    <row r="82" spans="1:13">
      <c r="A82" s="17">
        <v>15</v>
      </c>
      <c r="B82" s="18" t="str">
        <f>IF(F82="","",VLOOKUP(F82,Calculation!$B$114:$E$267,2,FALSE))</f>
        <v>Graham White</v>
      </c>
      <c r="C82" s="18" t="str">
        <f>IF(F82="","",VLOOKUP(F82,Calculation!$B$114:$E$267,3,FALSE))</f>
        <v>ITC</v>
      </c>
      <c r="D82" s="18">
        <f>IF(F82="","",VLOOKUP(F82,Calculation!$B$114:$G$267,5,FALSE))</f>
        <v>2</v>
      </c>
      <c r="E82" s="18">
        <f>IF(F82="","",VLOOKUP(F82,Calculation!$B$114:$G$267,6,FALSE))</f>
        <v>2</v>
      </c>
      <c r="F82" s="19">
        <f>IF(LARGE(Calculation!$B$114:$B$267,A82)=0,"",LARGE(Calculation!$B$114:$B$267,A82))</f>
        <v>16351.536673566055</v>
      </c>
      <c r="H82" s="17">
        <v>15</v>
      </c>
      <c r="I82" s="18" t="str">
        <f>IF(M82="","",VLOOKUP(M82,Calculation!$B$320:$E$369,2,FALSE))</f>
        <v>Carol Smallman</v>
      </c>
      <c r="J82" s="18" t="str">
        <f>IF(M82="","",VLOOKUP(M82,Calculation!$B$320:$E$369,3,FALSE))</f>
        <v>PAC</v>
      </c>
      <c r="K82" s="18">
        <f>IF(M82="","",VLOOKUP(M82,Calculation!$B$320:$G$369,5,FALSE))</f>
        <v>1</v>
      </c>
      <c r="L82" s="18">
        <f>IF(M82="","",VLOOKUP(M82,Calculation!$B$320:$G$369,6,FALSE))</f>
        <v>1</v>
      </c>
      <c r="M82" s="19">
        <f>IF(LARGE(Calculation!$B$320:$B$369,H82)=0,"",LARGE(Calculation!$B$320:$B$369,H82))</f>
        <v>8665.9309155402934</v>
      </c>
    </row>
    <row r="83" spans="1:13">
      <c r="A83" s="17">
        <v>16</v>
      </c>
      <c r="B83" s="18" t="str">
        <f>IF(F83="","",VLOOKUP(F83,Calculation!$B$114:$E$267,2,FALSE))</f>
        <v>Mark Winfield</v>
      </c>
      <c r="C83" s="18" t="str">
        <f>IF(F83="","",VLOOKUP(F83,Calculation!$B$114:$E$267,3,FALSE))</f>
        <v>TAC</v>
      </c>
      <c r="D83" s="18">
        <f>IF(F83="","",VLOOKUP(F83,Calculation!$B$114:$G$267,5,FALSE))</f>
        <v>2</v>
      </c>
      <c r="E83" s="18">
        <f>IF(F83="","",VLOOKUP(F83,Calculation!$B$114:$G$267,6,FALSE))</f>
        <v>2</v>
      </c>
      <c r="F83" s="19">
        <f>IF(LARGE(Calculation!$B$114:$B$267,A83)=0,"",LARGE(Calculation!$B$114:$B$267,A83))</f>
        <v>16020.126450445914</v>
      </c>
      <c r="H83" s="17">
        <v>16</v>
      </c>
      <c r="I83" s="18" t="str">
        <f>IF(M83="","",VLOOKUP(M83,Calculation!$B$320:$E$369,2,FALSE))</f>
        <v>Julia Yelloly</v>
      </c>
      <c r="J83" s="18" t="str">
        <f>IF(M83="","",VLOOKUP(M83,Calculation!$B$320:$E$369,3,FALSE))</f>
        <v>ITC</v>
      </c>
      <c r="K83" s="18">
        <f>IF(M83="","",VLOOKUP(M83,Calculation!$B$320:$G$369,5,FALSE))</f>
        <v>1</v>
      </c>
      <c r="L83" s="18">
        <f>IF(M83="","",VLOOKUP(M83,Calculation!$B$320:$G$369,6,FALSE))</f>
        <v>1</v>
      </c>
      <c r="M83" s="19">
        <f>IF(LARGE(Calculation!$B$320:$B$369,H83)=0,"",LARGE(Calculation!$B$320:$B$369,H83))</f>
        <v>8557.4248074848365</v>
      </c>
    </row>
    <row r="84" spans="1:13">
      <c r="A84" s="17">
        <v>17</v>
      </c>
      <c r="B84" s="18" t="str">
        <f>IF(F84="","",VLOOKUP(F84,Calculation!$B$114:$E$267,2,FALSE))</f>
        <v>Terry Garrity</v>
      </c>
      <c r="C84" s="18" t="str">
        <f>IF(F84="","",VLOOKUP(F84,Calculation!$B$114:$E$267,3,FALSE))</f>
        <v>TAC</v>
      </c>
      <c r="D84" s="18">
        <f>IF(F84="","",VLOOKUP(F84,Calculation!$B$114:$G$267,5,FALSE))</f>
        <v>2</v>
      </c>
      <c r="E84" s="18">
        <f>IF(F84="","",VLOOKUP(F84,Calculation!$B$114:$G$267,6,FALSE))</f>
        <v>2</v>
      </c>
      <c r="F84" s="19">
        <f>IF(LARGE(Calculation!$B$114:$B$267,A84)=0,"",LARGE(Calculation!$B$114:$B$267,A84))</f>
        <v>15727.503567805916</v>
      </c>
      <c r="H84" s="17">
        <v>17</v>
      </c>
      <c r="I84" s="18" t="str">
        <f>IF(M84="","",VLOOKUP(M84,Calculation!$B$320:$E$369,2,FALSE))</f>
        <v>Janette Thomas</v>
      </c>
      <c r="J84" s="18" t="str">
        <f>IF(M84="","",VLOOKUP(M84,Calculation!$B$320:$E$369,3,FALSE))</f>
        <v>CTC</v>
      </c>
      <c r="K84" s="18">
        <f>IF(M84="","",VLOOKUP(M84,Calculation!$B$320:$G$369,5,FALSE))</f>
        <v>1</v>
      </c>
      <c r="L84" s="18">
        <f>IF(M84="","",VLOOKUP(M84,Calculation!$B$320:$G$369,6,FALSE))</f>
        <v>1</v>
      </c>
      <c r="M84" s="19">
        <f>IF(LARGE(Calculation!$B$320:$B$369,H84)=0,"",LARGE(Calculation!$B$320:$B$369,H84))</f>
        <v>8523.7753090491751</v>
      </c>
    </row>
    <row r="85" spans="1:13">
      <c r="A85" s="17">
        <v>18</v>
      </c>
      <c r="B85" s="18" t="str">
        <f>IF(F85="","",VLOOKUP(F85,Calculation!$B$114:$E$267,2,FALSE))</f>
        <v>David Gretton</v>
      </c>
      <c r="C85" s="18" t="str">
        <f>IF(F85="","",VLOOKUP(F85,Calculation!$B$114:$E$267,3,FALSE))</f>
        <v>TSE</v>
      </c>
      <c r="D85" s="18">
        <f>IF(F85="","",VLOOKUP(F85,Calculation!$B$114:$G$267,5,FALSE))</f>
        <v>2</v>
      </c>
      <c r="E85" s="18">
        <f>IF(F85="","",VLOOKUP(F85,Calculation!$B$114:$G$267,6,FALSE))</f>
        <v>2</v>
      </c>
      <c r="F85" s="19">
        <f>IF(LARGE(Calculation!$B$114:$B$267,A85)=0,"",LARGE(Calculation!$B$114:$B$267,A85))</f>
        <v>15642.991366286589</v>
      </c>
      <c r="H85" s="17">
        <v>18</v>
      </c>
      <c r="I85" s="18" t="str">
        <f>IF(M85="","",VLOOKUP(M85,Calculation!$B$320:$E$369,2,FALSE))</f>
        <v>Kate Stannett</v>
      </c>
      <c r="J85" s="18" t="str">
        <f>IF(M85="","",VLOOKUP(M85,Calculation!$B$320:$E$369,3,FALSE))</f>
        <v>ITC</v>
      </c>
      <c r="K85" s="18">
        <f>IF(M85="","",VLOOKUP(M85,Calculation!$B$320:$G$369,5,FALSE))</f>
        <v>1</v>
      </c>
      <c r="L85" s="18">
        <f>IF(M85="","",VLOOKUP(M85,Calculation!$B$320:$G$369,6,FALSE))</f>
        <v>1</v>
      </c>
      <c r="M85" s="19">
        <f>IF(LARGE(Calculation!$B$320:$B$369,H85)=0,"",LARGE(Calculation!$B$320:$B$369,H85))</f>
        <v>8405.3269022927198</v>
      </c>
    </row>
    <row r="86" spans="1:13">
      <c r="A86" s="17">
        <v>19</v>
      </c>
      <c r="B86" s="18" t="str">
        <f>IF(F86="","",VLOOKUP(F86,Calculation!$B$114:$E$267,2,FALSE))</f>
        <v>Mike Stollery</v>
      </c>
      <c r="C86" s="18" t="str">
        <f>IF(F86="","",VLOOKUP(F86,Calculation!$B$114:$E$267,3,FALSE))</f>
        <v>ITC</v>
      </c>
      <c r="D86" s="18">
        <f>IF(F86="","",VLOOKUP(F86,Calculation!$B$114:$G$267,5,FALSE))</f>
        <v>2</v>
      </c>
      <c r="E86" s="18">
        <f>IF(F86="","",VLOOKUP(F86,Calculation!$B$114:$G$267,6,FALSE))</f>
        <v>2</v>
      </c>
      <c r="F86" s="19">
        <f>IF(LARGE(Calculation!$B$114:$B$267,A86)=0,"",LARGE(Calculation!$B$114:$B$267,A86))</f>
        <v>15565.79697891557</v>
      </c>
      <c r="H86" s="17">
        <v>19</v>
      </c>
      <c r="I86" s="18" t="str">
        <f>IF(M86="","",VLOOKUP(M86,Calculation!$B$320:$E$369,2,FALSE))</f>
        <v>Samantha Tophill</v>
      </c>
      <c r="J86" s="18" t="str">
        <f>IF(M86="","",VLOOKUP(M86,Calculation!$B$320:$E$369,3,FALSE))</f>
        <v>FVS</v>
      </c>
      <c r="K86" s="18">
        <f>IF(M86="","",VLOOKUP(M86,Calculation!$B$320:$G$369,5,FALSE))</f>
        <v>1</v>
      </c>
      <c r="L86" s="18">
        <f>IF(M86="","",VLOOKUP(M86,Calculation!$B$320:$G$369,6,FALSE))</f>
        <v>1</v>
      </c>
      <c r="M86" s="19">
        <f>IF(LARGE(Calculation!$B$320:$B$369,H86)=0,"",LARGE(Calculation!$B$320:$B$369,H86))</f>
        <v>8188.9812379527557</v>
      </c>
    </row>
    <row r="87" spans="1:13">
      <c r="A87" s="17">
        <v>20</v>
      </c>
      <c r="B87" s="18" t="str">
        <f>IF(F87="","",VLOOKUP(F87,Calculation!$B$114:$E$267,2,FALSE))</f>
        <v>Harvey Tomlin</v>
      </c>
      <c r="C87" s="18" t="str">
        <f>IF(F87="","",VLOOKUP(F87,Calculation!$B$114:$E$267,3,FALSE))</f>
        <v>53M</v>
      </c>
      <c r="D87" s="18">
        <f>IF(F87="","",VLOOKUP(F87,Calculation!$B$114:$G$267,5,FALSE))</f>
        <v>2</v>
      </c>
      <c r="E87" s="18">
        <f>IF(F87="","",VLOOKUP(F87,Calculation!$B$114:$G$267,6,FALSE))</f>
        <v>2</v>
      </c>
      <c r="F87" s="19">
        <f>IF(LARGE(Calculation!$B$114:$B$267,A87)=0,"",LARGE(Calculation!$B$114:$B$267,A87))</f>
        <v>15312.09185118371</v>
      </c>
      <c r="H87" s="17">
        <v>20</v>
      </c>
      <c r="I87" s="18" t="str">
        <f>IF(M87="","",VLOOKUP(M87,Calculation!$B$320:$E$369,2,FALSE))</f>
        <v>Sue Rule</v>
      </c>
      <c r="J87" s="18" t="str">
        <f>IF(M87="","",VLOOKUP(M87,Calculation!$B$320:$E$369,3,FALSE))</f>
        <v>HWR</v>
      </c>
      <c r="K87" s="18">
        <f>IF(M87="","",VLOOKUP(M87,Calculation!$B$320:$G$369,5,FALSE))</f>
        <v>1</v>
      </c>
      <c r="L87" s="18">
        <f>IF(M87="","",VLOOKUP(M87,Calculation!$B$320:$G$369,6,FALSE))</f>
        <v>1</v>
      </c>
      <c r="M87" s="19">
        <f>IF(LARGE(Calculation!$B$320:$B$369,H87)=0,"",LARGE(Calculation!$B$320:$B$369,H87))</f>
        <v>8184.4457198974133</v>
      </c>
    </row>
    <row r="88" spans="1:13">
      <c r="A88" s="17">
        <v>21</v>
      </c>
      <c r="B88" s="18" t="str">
        <f>IF(F88="","",VLOOKUP(F88,Calculation!$B$114:$E$267,2,FALSE))</f>
        <v>Simon Palmer</v>
      </c>
      <c r="C88" s="18" t="str">
        <f>IF(F88="","",VLOOKUP(F88,Calculation!$B$114:$E$267,3,FALSE))</f>
        <v>ITC</v>
      </c>
      <c r="D88" s="18">
        <f>IF(F88="","",VLOOKUP(F88,Calculation!$B$114:$G$267,5,FALSE))</f>
        <v>2</v>
      </c>
      <c r="E88" s="18">
        <f>IF(F88="","",VLOOKUP(F88,Calculation!$B$114:$G$267,6,FALSE))</f>
        <v>2</v>
      </c>
      <c r="F88" s="19">
        <f>IF(LARGE(Calculation!$B$114:$B$267,A88)=0,"",LARGE(Calculation!$B$114:$B$267,A88))</f>
        <v>15282.936796624546</v>
      </c>
      <c r="H88" s="17">
        <v>21</v>
      </c>
      <c r="I88" s="18" t="str">
        <f>IF(M88="","",VLOOKUP(M88,Calculation!$B$320:$E$369,2,FALSE))</f>
        <v>Janice Brown</v>
      </c>
      <c r="J88" s="18" t="str">
        <f>IF(M88="","",VLOOKUP(M88,Calculation!$B$320:$E$369,3,FALSE))</f>
        <v>EET</v>
      </c>
      <c r="K88" s="18">
        <f>IF(M88="","",VLOOKUP(M88,Calculation!$B$320:$G$369,5,FALSE))</f>
        <v>1</v>
      </c>
      <c r="L88" s="18">
        <f>IF(M88="","",VLOOKUP(M88,Calculation!$B$320:$G$369,6,FALSE))</f>
        <v>1</v>
      </c>
      <c r="M88" s="19">
        <f>IF(LARGE(Calculation!$B$320:$B$369,H88)=0,"",LARGE(Calculation!$B$320:$B$369,H88))</f>
        <v>8092.9194064552212</v>
      </c>
    </row>
    <row r="89" spans="1:13">
      <c r="A89" s="17">
        <v>22</v>
      </c>
      <c r="B89" s="18" t="str">
        <f>IF(F89="","",VLOOKUP(F89,Calculation!$B$114:$E$267,2,FALSE))</f>
        <v>Colin Browning</v>
      </c>
      <c r="C89" s="18" t="str">
        <f>IF(F89="","",VLOOKUP(F89,Calculation!$B$114:$E$267,3,FALSE))</f>
        <v>TAC</v>
      </c>
      <c r="D89" s="18">
        <f>IF(F89="","",VLOOKUP(F89,Calculation!$B$114:$G$267,5,FALSE))</f>
        <v>2</v>
      </c>
      <c r="E89" s="18">
        <f>IF(F89="","",VLOOKUP(F89,Calculation!$B$114:$G$267,6,FALSE))</f>
        <v>2</v>
      </c>
      <c r="F89" s="19">
        <f>IF(LARGE(Calculation!$B$114:$B$267,A89)=0,"",LARGE(Calculation!$B$114:$B$267,A89))</f>
        <v>15253.29433476369</v>
      </c>
      <c r="H89" s="17">
        <v>22</v>
      </c>
      <c r="I89" s="18" t="str">
        <f>IF(M89="","",VLOOKUP(M89,Calculation!$B$320:$E$369,2,FALSE))</f>
        <v>Carla Holroyd</v>
      </c>
      <c r="J89" s="18" t="str">
        <f>IF(M89="","",VLOOKUP(M89,Calculation!$B$320:$E$369,3,FALSE))</f>
        <v>HWR</v>
      </c>
      <c r="K89" s="18">
        <f>IF(M89="","",VLOOKUP(M89,Calculation!$B$320:$G$369,5,FALSE))</f>
        <v>1</v>
      </c>
      <c r="L89" s="18">
        <f>IF(M89="","",VLOOKUP(M89,Calculation!$B$320:$G$369,6,FALSE))</f>
        <v>1</v>
      </c>
      <c r="M89" s="19">
        <f>IF(LARGE(Calculation!$B$320:$B$369,H89)=0,"",LARGE(Calculation!$B$320:$B$369,H89))</f>
        <v>8065.8610496859183</v>
      </c>
    </row>
    <row r="90" spans="1:13">
      <c r="A90" s="17">
        <v>23</v>
      </c>
      <c r="B90" s="18" t="str">
        <f>IF(F90="","",VLOOKUP(F90,Calculation!$B$114:$E$267,2,FALSE))</f>
        <v>Paul Stannard</v>
      </c>
      <c r="C90" s="18" t="str">
        <f>IF(F90="","",VLOOKUP(F90,Calculation!$B$114:$E$267,3,FALSE))</f>
        <v>EET</v>
      </c>
      <c r="D90" s="18">
        <f>IF(F90="","",VLOOKUP(F90,Calculation!$B$114:$G$267,5,FALSE))</f>
        <v>2</v>
      </c>
      <c r="E90" s="18">
        <f>IF(F90="","",VLOOKUP(F90,Calculation!$B$114:$G$267,6,FALSE))</f>
        <v>2</v>
      </c>
      <c r="F90" s="19">
        <f>IF(LARGE(Calculation!$B$114:$B$267,A90)=0,"",LARGE(Calculation!$B$114:$B$267,A90))</f>
        <v>15096.588570348709</v>
      </c>
      <c r="H90" s="17">
        <v>23</v>
      </c>
      <c r="I90" s="18" t="str">
        <f>IF(M90="","",VLOOKUP(M90,Calculation!$B$320:$E$369,2,FALSE))</f>
        <v>Anne Fish</v>
      </c>
      <c r="J90" s="18" t="str">
        <f>IF(M90="","",VLOOKUP(M90,Calculation!$B$320:$E$369,3,FALSE))</f>
        <v>TAC</v>
      </c>
      <c r="K90" s="18">
        <f>IF(M90="","",VLOOKUP(M90,Calculation!$B$320:$G$369,5,FALSE))</f>
        <v>1</v>
      </c>
      <c r="L90" s="18">
        <f>IF(M90="","",VLOOKUP(M90,Calculation!$B$320:$G$369,6,FALSE))</f>
        <v>1</v>
      </c>
      <c r="M90" s="19">
        <f>IF(LARGE(Calculation!$B$320:$B$369,H90)=0,"",LARGE(Calculation!$B$320:$B$369,H90))</f>
        <v>8004.7328723877072</v>
      </c>
    </row>
    <row r="91" spans="1:13">
      <c r="A91" s="17">
        <v>24</v>
      </c>
      <c r="B91" s="18" t="str">
        <f>IF(F91="","",VLOOKUP(F91,Calculation!$B$114:$E$267,2,FALSE))</f>
        <v>David Clark</v>
      </c>
      <c r="C91" s="18" t="str">
        <f>IF(F91="","",VLOOKUP(F91,Calculation!$B$114:$E$267,3,FALSE))</f>
        <v>TAC</v>
      </c>
      <c r="D91" s="18">
        <f>IF(F91="","",VLOOKUP(F91,Calculation!$B$114:$G$267,5,FALSE))</f>
        <v>2</v>
      </c>
      <c r="E91" s="18">
        <f>IF(F91="","",VLOOKUP(F91,Calculation!$B$114:$G$267,6,FALSE))</f>
        <v>2</v>
      </c>
      <c r="F91" s="19">
        <f>IF(LARGE(Calculation!$B$114:$B$267,A91)=0,"",LARGE(Calculation!$B$114:$B$267,A91))</f>
        <v>14893.094523145493</v>
      </c>
      <c r="H91" s="17">
        <v>24</v>
      </c>
      <c r="I91" s="18" t="str">
        <f>IF(M91="","",VLOOKUP(M91,Calculation!$B$320:$E$369,2,FALSE))</f>
        <v>Deb Hayward</v>
      </c>
      <c r="J91" s="18" t="str">
        <f>IF(M91="","",VLOOKUP(M91,Calculation!$B$320:$E$369,3,FALSE))</f>
        <v>DMT</v>
      </c>
      <c r="K91" s="18">
        <f>IF(M91="","",VLOOKUP(M91,Calculation!$B$320:$G$369,5,FALSE))</f>
        <v>1</v>
      </c>
      <c r="L91" s="18">
        <f>IF(M91="","",VLOOKUP(M91,Calculation!$B$320:$G$369,6,FALSE))</f>
        <v>1</v>
      </c>
      <c r="M91" s="19">
        <f>IF(LARGE(Calculation!$B$320:$B$369,H91)=0,"",LARGE(Calculation!$B$320:$B$369,H91))</f>
        <v>7986.4488227215852</v>
      </c>
    </row>
    <row r="92" spans="1:13">
      <c r="A92" s="17">
        <v>25</v>
      </c>
      <c r="B92" s="18" t="str">
        <f>IF(F92="","",VLOOKUP(F92,Calculation!$B$114:$E$267,2,FALSE))</f>
        <v>David Jobling</v>
      </c>
      <c r="C92" s="18" t="str">
        <f>IF(F92="","",VLOOKUP(F92,Calculation!$B$114:$E$267,3,FALSE))</f>
        <v>WRC</v>
      </c>
      <c r="D92" s="18">
        <f>IF(F92="","",VLOOKUP(F92,Calculation!$B$114:$G$267,5,FALSE))</f>
        <v>2</v>
      </c>
      <c r="E92" s="18">
        <f>IF(F92="","",VLOOKUP(F92,Calculation!$B$114:$G$267,6,FALSE))</f>
        <v>2</v>
      </c>
      <c r="F92" s="19">
        <f>IF(LARGE(Calculation!$B$114:$B$267,A92)=0,"",LARGE(Calculation!$B$114:$B$267,A92))</f>
        <v>14654.663678578476</v>
      </c>
      <c r="H92" s="17">
        <v>25</v>
      </c>
      <c r="I92" s="18" t="str">
        <f>IF(M92="","",VLOOKUP(M92,Calculation!$B$320:$E$369,2,FALSE))</f>
        <v>Jan Swallow</v>
      </c>
      <c r="J92" s="18" t="str">
        <f>IF(M92="","",VLOOKUP(M92,Calculation!$B$320:$E$369,3,FALSE))</f>
        <v>TSE</v>
      </c>
      <c r="K92" s="18">
        <f>IF(M92="","",VLOOKUP(M92,Calculation!$B$320:$G$369,5,FALSE))</f>
        <v>1</v>
      </c>
      <c r="L92" s="18">
        <f>IF(M92="","",VLOOKUP(M92,Calculation!$B$320:$G$369,6,FALSE))</f>
        <v>1</v>
      </c>
      <c r="M92" s="19">
        <f>IF(LARGE(Calculation!$B$320:$B$369,H92)=0,"",LARGE(Calculation!$B$320:$B$369,H92))</f>
        <v>7941.9442755706305</v>
      </c>
    </row>
    <row r="93" spans="1:13">
      <c r="A93" s="17">
        <v>26</v>
      </c>
      <c r="B93" s="18" t="str">
        <f>IF(F93="","",VLOOKUP(F93,Calculation!$B$114:$E$267,2,FALSE))</f>
        <v>Andy Dawbarn</v>
      </c>
      <c r="C93" s="18" t="str">
        <f>IF(F93="","",VLOOKUP(F93,Calculation!$B$114:$E$267,3,FALSE))</f>
        <v>EET</v>
      </c>
      <c r="D93" s="18">
        <f>IF(F93="","",VLOOKUP(F93,Calculation!$B$114:$G$267,5,FALSE))</f>
        <v>2</v>
      </c>
      <c r="E93" s="18">
        <f>IF(F93="","",VLOOKUP(F93,Calculation!$B$114:$G$267,6,FALSE))</f>
        <v>2</v>
      </c>
      <c r="F93" s="19">
        <f>IF(LARGE(Calculation!$B$114:$B$267,A93)=0,"",LARGE(Calculation!$B$114:$B$267,A93))</f>
        <v>14545.923906213568</v>
      </c>
      <c r="H93" s="17">
        <v>26</v>
      </c>
      <c r="I93" s="18" t="str">
        <f>IF(M93="","",VLOOKUP(M93,Calculation!$B$320:$E$369,2,FALSE))</f>
        <v>Susan Potter</v>
      </c>
      <c r="J93" s="18" t="str">
        <f>IF(M93="","",VLOOKUP(M93,Calculation!$B$320:$E$369,3,FALSE))</f>
        <v>TAC</v>
      </c>
      <c r="K93" s="18">
        <f>IF(M93="","",VLOOKUP(M93,Calculation!$B$320:$G$369,5,FALSE))</f>
        <v>1</v>
      </c>
      <c r="L93" s="18">
        <f>IF(M93="","",VLOOKUP(M93,Calculation!$B$320:$G$369,6,FALSE))</f>
        <v>1</v>
      </c>
      <c r="M93" s="19">
        <f>IF(LARGE(Calculation!$B$320:$B$369,H93)=0,"",LARGE(Calculation!$B$320:$B$369,H93))</f>
        <v>7872.9585890476183</v>
      </c>
    </row>
    <row r="94" spans="1:13">
      <c r="A94" s="17">
        <v>27</v>
      </c>
      <c r="B94" s="18" t="str">
        <f>IF(F94="","",VLOOKUP(F94,Calculation!$B$114:$E$267,2,FALSE))</f>
        <v>Melvyn Wilkie</v>
      </c>
      <c r="C94" s="18" t="str">
        <f>IF(F94="","",VLOOKUP(F94,Calculation!$B$114:$E$267,3,FALSE))</f>
        <v>TAC</v>
      </c>
      <c r="D94" s="18">
        <f>IF(F94="","",VLOOKUP(F94,Calculation!$B$114:$G$267,5,FALSE))</f>
        <v>2</v>
      </c>
      <c r="E94" s="18">
        <f>IF(F94="","",VLOOKUP(F94,Calculation!$B$114:$G$267,6,FALSE))</f>
        <v>2</v>
      </c>
      <c r="F94" s="19">
        <f>IF(LARGE(Calculation!$B$114:$B$267,A94)=0,"",LARGE(Calculation!$B$114:$B$267,A94))</f>
        <v>14516.42922864928</v>
      </c>
      <c r="H94" s="17">
        <v>27</v>
      </c>
      <c r="I94" s="18" t="str">
        <f>IF(M94="","",VLOOKUP(M94,Calculation!$B$320:$E$369,2,FALSE))</f>
        <v>Alison Cooper</v>
      </c>
      <c r="J94" s="18" t="str">
        <f>IF(M94="","",VLOOKUP(M94,Calculation!$B$320:$E$369,3,FALSE))</f>
        <v>BTC</v>
      </c>
      <c r="K94" s="18">
        <f>IF(M94="","",VLOOKUP(M94,Calculation!$B$320:$G$369,5,FALSE))</f>
        <v>1</v>
      </c>
      <c r="L94" s="18">
        <f>IF(M94="","",VLOOKUP(M94,Calculation!$B$320:$G$369,6,FALSE))</f>
        <v>1</v>
      </c>
      <c r="M94" s="19">
        <f>IF(LARGE(Calculation!$B$320:$B$369,H94)=0,"",LARGE(Calculation!$B$320:$B$369,H94))</f>
        <v>7870.2751402702706</v>
      </c>
    </row>
    <row r="95" spans="1:13">
      <c r="A95" s="17">
        <v>28</v>
      </c>
      <c r="B95" s="18" t="str">
        <f>IF(F95="","",VLOOKUP(F95,Calculation!$B$114:$E$267,2,FALSE))</f>
        <v>Robert Newman</v>
      </c>
      <c r="C95" s="18" t="str">
        <f>IF(F95="","",VLOOKUP(F95,Calculation!$B$114:$E$267,3,FALSE))</f>
        <v>DMT</v>
      </c>
      <c r="D95" s="18">
        <f>IF(F95="","",VLOOKUP(F95,Calculation!$B$114:$G$267,5,FALSE))</f>
        <v>2</v>
      </c>
      <c r="E95" s="18">
        <f>IF(F95="","",VLOOKUP(F95,Calculation!$B$114:$G$267,6,FALSE))</f>
        <v>2</v>
      </c>
      <c r="F95" s="19">
        <f>IF(LARGE(Calculation!$B$114:$B$267,A95)=0,"",LARGE(Calculation!$B$114:$B$267,A95))</f>
        <v>14123.42038423281</v>
      </c>
      <c r="H95" s="17">
        <v>28</v>
      </c>
      <c r="I95" s="18" t="str">
        <f>IF(M95="","",VLOOKUP(M95,Calculation!$B$320:$E$369,2,FALSE))</f>
        <v>Jenny Mayne</v>
      </c>
      <c r="J95" s="18" t="str">
        <f>IF(M95="","",VLOOKUP(M95,Calculation!$B$320:$E$369,3,FALSE))</f>
        <v>TAC</v>
      </c>
      <c r="K95" s="18">
        <f>IF(M95="","",VLOOKUP(M95,Calculation!$B$320:$G$369,5,FALSE))</f>
        <v>1</v>
      </c>
      <c r="L95" s="18">
        <f>IF(M95="","",VLOOKUP(M95,Calculation!$B$320:$G$369,6,FALSE))</f>
        <v>1</v>
      </c>
      <c r="M95" s="19">
        <f>IF(LARGE(Calculation!$B$320:$B$369,H95)=0,"",LARGE(Calculation!$B$320:$B$369,H95))</f>
        <v>7818.4216306613089</v>
      </c>
    </row>
    <row r="96" spans="1:13">
      <c r="A96" s="17">
        <v>29</v>
      </c>
      <c r="B96" s="18" t="str">
        <f>IF(F96="","",VLOOKUP(F96,Calculation!$B$114:$E$267,2,FALSE))</f>
        <v>Kevin Dean</v>
      </c>
      <c r="C96" s="18" t="str">
        <f>IF(F96="","",VLOOKUP(F96,Calculation!$B$114:$E$267,3,FALSE))</f>
        <v>TFH</v>
      </c>
      <c r="D96" s="18">
        <f>IF(F96="","",VLOOKUP(F96,Calculation!$B$114:$G$267,5,FALSE))</f>
        <v>1</v>
      </c>
      <c r="E96" s="18">
        <f>IF(F96="","",VLOOKUP(F96,Calculation!$B$114:$G$267,6,FALSE))</f>
        <v>1</v>
      </c>
      <c r="F96" s="19">
        <f>IF(LARGE(Calculation!$B$114:$B$267,A96)=0,"",LARGE(Calculation!$B$114:$B$267,A96))</f>
        <v>9517.6695802321374</v>
      </c>
      <c r="H96" s="17">
        <v>29</v>
      </c>
      <c r="I96" s="18" t="str">
        <f>IF(M96="","",VLOOKUP(M96,Calculation!$B$320:$E$369,2,FALSE))</f>
        <v>Jackie Perry</v>
      </c>
      <c r="J96" s="18" t="str">
        <f>IF(M96="","",VLOOKUP(M96,Calculation!$B$320:$E$369,3,FALSE))</f>
        <v>FVS</v>
      </c>
      <c r="K96" s="18">
        <f>IF(M96="","",VLOOKUP(M96,Calculation!$B$320:$G$369,5,FALSE))</f>
        <v>1</v>
      </c>
      <c r="L96" s="18">
        <f>IF(M96="","",VLOOKUP(M96,Calculation!$B$320:$G$369,6,FALSE))</f>
        <v>1</v>
      </c>
      <c r="M96" s="19">
        <f>IF(LARGE(Calculation!$B$320:$B$369,H96)=0,"",LARGE(Calculation!$B$320:$B$369,H96))</f>
        <v>7752.9335274973391</v>
      </c>
    </row>
    <row r="97" spans="1:13">
      <c r="A97" s="17">
        <v>30</v>
      </c>
      <c r="B97" s="18" t="str">
        <f>IF(F97="","",VLOOKUP(F97,Calculation!$B$114:$E$267,2,FALSE))</f>
        <v>Ian Mackerness</v>
      </c>
      <c r="C97" s="18" t="str">
        <f>IF(F97="","",VLOOKUP(F97,Calculation!$B$114:$E$267,3,FALSE))</f>
        <v>FVS</v>
      </c>
      <c r="D97" s="18">
        <f>IF(F97="","",VLOOKUP(F97,Calculation!$B$114:$G$267,5,FALSE))</f>
        <v>1</v>
      </c>
      <c r="E97" s="18">
        <f>IF(F97="","",VLOOKUP(F97,Calculation!$B$114:$G$267,6,FALSE))</f>
        <v>1</v>
      </c>
      <c r="F97" s="19">
        <f>IF(LARGE(Calculation!$B$114:$B$267,A97)=0,"",LARGE(Calculation!$B$114:$B$267,A97))</f>
        <v>9431.1154410835916</v>
      </c>
      <c r="H97" s="17">
        <v>30</v>
      </c>
      <c r="I97" s="18" t="str">
        <f>IF(M97="","",VLOOKUP(M97,Calculation!$B$320:$E$369,2,FALSE))</f>
        <v>Mary Skelcher</v>
      </c>
      <c r="J97" s="18" t="str">
        <f>IF(M97="","",VLOOKUP(M97,Calculation!$B$320:$E$369,3,FALSE))</f>
        <v>ITC</v>
      </c>
      <c r="K97" s="18">
        <f>IF(M97="","",VLOOKUP(M97,Calculation!$B$320:$G$369,5,FALSE))</f>
        <v>1</v>
      </c>
      <c r="L97" s="18">
        <f>IF(M97="","",VLOOKUP(M97,Calculation!$B$320:$G$369,6,FALSE))</f>
        <v>1</v>
      </c>
      <c r="M97" s="19">
        <f>IF(LARGE(Calculation!$B$320:$B$369,H97)=0,"",LARGE(Calculation!$B$320:$B$369,H97))</f>
        <v>7405.0128481185338</v>
      </c>
    </row>
    <row r="98" spans="1:13">
      <c r="A98" s="17">
        <v>31</v>
      </c>
      <c r="B98" s="18" t="str">
        <f>IF(F98="","",VLOOKUP(F98,Calculation!$B$114:$E$267,2,FALSE))</f>
        <v>Pete Eggleston</v>
      </c>
      <c r="C98" s="18" t="str">
        <f>IF(F98="","",VLOOKUP(F98,Calculation!$B$114:$E$267,3,FALSE))</f>
        <v>TFH</v>
      </c>
      <c r="D98" s="18">
        <f>IF(F98="","",VLOOKUP(F98,Calculation!$B$114:$G$267,5,FALSE))</f>
        <v>1</v>
      </c>
      <c r="E98" s="18">
        <f>IF(F98="","",VLOOKUP(F98,Calculation!$B$114:$G$267,6,FALSE))</f>
        <v>1</v>
      </c>
      <c r="F98" s="19">
        <f>IF(LARGE(Calculation!$B$114:$B$267,A98)=0,"",LARGE(Calculation!$B$114:$B$267,A98))</f>
        <v>9168.8885470562127</v>
      </c>
      <c r="H98" s="17">
        <v>31</v>
      </c>
      <c r="I98" s="18" t="str">
        <f>IF(M98="","",VLOOKUP(M98,Calculation!$B$320:$E$369,2,FALSE))</f>
        <v>Eleanor Cowan</v>
      </c>
      <c r="J98" s="18" t="str">
        <f>IF(M98="","",VLOOKUP(M98,Calculation!$B$320:$E$369,3,FALSE))</f>
        <v>BSR</v>
      </c>
      <c r="K98" s="18">
        <f>IF(M98="","",VLOOKUP(M98,Calculation!$B$320:$G$369,5,FALSE))</f>
        <v>1</v>
      </c>
      <c r="L98" s="18">
        <f>IF(M98="","",VLOOKUP(M98,Calculation!$B$320:$G$369,6,FALSE))</f>
        <v>1</v>
      </c>
      <c r="M98" s="19">
        <f>IF(LARGE(Calculation!$B$320:$B$369,H98)=0,"",LARGE(Calculation!$B$320:$B$369,H98))</f>
        <v>7003.759299063011</v>
      </c>
    </row>
    <row r="99" spans="1:13">
      <c r="A99" s="17">
        <v>32</v>
      </c>
      <c r="B99" s="18" t="str">
        <f>IF(F99="","",VLOOKUP(F99,Calculation!$B$114:$E$267,2,FALSE))</f>
        <v>Dave Copland</v>
      </c>
      <c r="C99" s="18" t="str">
        <f>IF(F99="","",VLOOKUP(F99,Calculation!$B$114:$E$267,3,FALSE))</f>
        <v>ITC</v>
      </c>
      <c r="D99" s="18">
        <f>IF(F99="","",VLOOKUP(F99,Calculation!$B$114:$G$267,5,FALSE))</f>
        <v>1</v>
      </c>
      <c r="E99" s="18">
        <f>IF(F99="","",VLOOKUP(F99,Calculation!$B$114:$G$267,6,FALSE))</f>
        <v>1</v>
      </c>
      <c r="F99" s="19">
        <f>IF(LARGE(Calculation!$B$114:$B$267,A99)=0,"",LARGE(Calculation!$B$114:$B$267,A99))</f>
        <v>9126.2026329746586</v>
      </c>
      <c r="H99" s="17">
        <v>32</v>
      </c>
      <c r="I99" s="18" t="str">
        <f>IF(M99="","",VLOOKUP(M99,Calculation!$B$320:$E$369,2,FALSE))</f>
        <v>Vivienne Law</v>
      </c>
      <c r="J99" s="18" t="str">
        <f>IF(M99="","",VLOOKUP(M99,Calculation!$B$320:$E$369,3,FALSE))</f>
        <v>BSR</v>
      </c>
      <c r="K99" s="18">
        <f>IF(M99="","",VLOOKUP(M99,Calculation!$B$320:$G$369,5,FALSE))</f>
        <v>1</v>
      </c>
      <c r="L99" s="18">
        <f>IF(M99="","",VLOOKUP(M99,Calculation!$B$320:$G$369,6,FALSE))</f>
        <v>1</v>
      </c>
      <c r="M99" s="19">
        <f>IF(LARGE(Calculation!$B$320:$B$369,H99)=0,"",LARGE(Calculation!$B$320:$B$369,H99))</f>
        <v>6761.4893365865573</v>
      </c>
    </row>
    <row r="100" spans="1:13">
      <c r="A100" s="17">
        <v>33</v>
      </c>
      <c r="B100" s="18" t="str">
        <f>IF(F100="","",VLOOKUP(F100,Calculation!$B$114:$E$267,2,FALSE))</f>
        <v>Graham Pigg</v>
      </c>
      <c r="C100" s="18" t="str">
        <f>IF(F100="","",VLOOKUP(F100,Calculation!$B$114:$E$267,3,FALSE))</f>
        <v>TAC</v>
      </c>
      <c r="D100" s="18">
        <f>IF(F100="","",VLOOKUP(F100,Calculation!$B$114:$G$267,5,FALSE))</f>
        <v>1</v>
      </c>
      <c r="E100" s="18">
        <f>IF(F100="","",VLOOKUP(F100,Calculation!$B$114:$G$267,6,FALSE))</f>
        <v>1</v>
      </c>
      <c r="F100" s="19">
        <f>IF(LARGE(Calculation!$B$114:$B$267,A100)=0,"",LARGE(Calculation!$B$114:$B$267,A100))</f>
        <v>8997.0474273517102</v>
      </c>
      <c r="H100" s="17">
        <v>33</v>
      </c>
      <c r="I100" s="18" t="str">
        <f>IF(M100="","",VLOOKUP(M100,Calculation!$B$320:$E$369,2,FALSE))</f>
        <v>Meliné Fletcher</v>
      </c>
      <c r="J100" s="18" t="str">
        <f>IF(M100="","",VLOOKUP(M100,Calculation!$B$320:$E$369,3,FALSE))</f>
        <v>FVS</v>
      </c>
      <c r="K100" s="18">
        <f>IF(M100="","",VLOOKUP(M100,Calculation!$B$320:$G$369,5,FALSE))</f>
        <v>1</v>
      </c>
      <c r="L100" s="18">
        <f>IF(M100="","",VLOOKUP(M100,Calculation!$B$320:$G$369,6,FALSE))</f>
        <v>1</v>
      </c>
      <c r="M100" s="19">
        <f>IF(LARGE(Calculation!$B$320:$B$369,H100)=0,"",LARGE(Calculation!$B$320:$B$369,H100))</f>
        <v>6733.3774621012362</v>
      </c>
    </row>
    <row r="101" spans="1:13">
      <c r="A101" s="17">
        <v>34</v>
      </c>
      <c r="B101" s="18" t="str">
        <f>IF(F101="","",VLOOKUP(F101,Calculation!$B$114:$E$267,2,FALSE))</f>
        <v>Graham Shaddock</v>
      </c>
      <c r="C101" s="18" t="str">
        <f>IF(F101="","",VLOOKUP(F101,Calculation!$B$114:$E$267,3,FALSE))</f>
        <v>EET</v>
      </c>
      <c r="D101" s="18">
        <f>IF(F101="","",VLOOKUP(F101,Calculation!$B$114:$G$267,5,FALSE))</f>
        <v>1</v>
      </c>
      <c r="E101" s="18">
        <f>IF(F101="","",VLOOKUP(F101,Calculation!$B$114:$G$267,6,FALSE))</f>
        <v>1</v>
      </c>
      <c r="F101" s="19">
        <f>IF(LARGE(Calculation!$B$114:$B$267,A101)=0,"",LARGE(Calculation!$B$114:$B$267,A101))</f>
        <v>8996.3709246058097</v>
      </c>
      <c r="H101" s="17">
        <v>34</v>
      </c>
      <c r="I101" s="18">
        <f>IF(M101="","",VLOOKUP(M101,Calculation!$B$320:$E$369,2,FALSE))</f>
        <v>0</v>
      </c>
      <c r="J101" s="18">
        <f>IF(M101="","",VLOOKUP(M101,Calculation!$B$320:$E$369,3,FALSE))</f>
        <v>0</v>
      </c>
      <c r="K101" s="18">
        <f>IF(M101="","",VLOOKUP(M101,Calculation!$B$320:$G$369,5,FALSE))</f>
        <v>0</v>
      </c>
      <c r="L101" s="18">
        <f>IF(M101="","",VLOOKUP(M101,Calculation!$B$320:$G$369,6,FALSE))</f>
        <v>0</v>
      </c>
      <c r="M101" s="19">
        <f>IF(LARGE(Calculation!$B$320:$B$369,H101)=0,"",LARGE(Calculation!$B$320:$B$369,H101))</f>
        <v>5.0400000000000002E-3</v>
      </c>
    </row>
    <row r="102" spans="1:13">
      <c r="A102" s="17">
        <v>35</v>
      </c>
      <c r="B102" s="18" t="str">
        <f>IF(F102="","",VLOOKUP(F102,Calculation!$B$114:$E$267,2,FALSE))</f>
        <v>Mark Bowditch</v>
      </c>
      <c r="C102" s="18" t="str">
        <f>IF(F102="","",VLOOKUP(F102,Calculation!$B$114:$E$267,3,FALSE))</f>
        <v>ITC</v>
      </c>
      <c r="D102" s="18">
        <f>IF(F102="","",VLOOKUP(F102,Calculation!$B$114:$G$267,5,FALSE))</f>
        <v>1</v>
      </c>
      <c r="E102" s="18">
        <f>IF(F102="","",VLOOKUP(F102,Calculation!$B$114:$G$267,6,FALSE))</f>
        <v>1</v>
      </c>
      <c r="F102" s="19">
        <f>IF(LARGE(Calculation!$B$114:$B$267,A102)=0,"",LARGE(Calculation!$B$114:$B$267,A102))</f>
        <v>8966.1525020456211</v>
      </c>
      <c r="H102" s="17">
        <v>35</v>
      </c>
      <c r="I102" s="18">
        <f>IF(M102="","",VLOOKUP(M102,Calculation!$B$320:$E$369,2,FALSE))</f>
        <v>0</v>
      </c>
      <c r="J102" s="18">
        <f>IF(M102="","",VLOOKUP(M102,Calculation!$B$320:$E$369,3,FALSE))</f>
        <v>0</v>
      </c>
      <c r="K102" s="18">
        <f>IF(M102="","",VLOOKUP(M102,Calculation!$B$320:$G$369,5,FALSE))</f>
        <v>0</v>
      </c>
      <c r="L102" s="18">
        <f>IF(M102="","",VLOOKUP(M102,Calculation!$B$320:$G$369,6,FALSE))</f>
        <v>0</v>
      </c>
      <c r="M102" s="19">
        <f>IF(LARGE(Calculation!$B$320:$B$369,H102)=0,"",LARGE(Calculation!$B$320:$B$369,H102))</f>
        <v>5.0299999999999997E-3</v>
      </c>
    </row>
    <row r="103" spans="1:13">
      <c r="A103" s="17">
        <v>36</v>
      </c>
      <c r="B103" s="18" t="str">
        <f>IF(F103="","",VLOOKUP(F103,Calculation!$B$114:$E$267,2,FALSE))</f>
        <v>Graeme Hall</v>
      </c>
      <c r="C103" s="18" t="str">
        <f>IF(F103="","",VLOOKUP(F103,Calculation!$B$114:$E$267,3,FALSE))</f>
        <v>PAC</v>
      </c>
      <c r="D103" s="18">
        <f>IF(F103="","",VLOOKUP(F103,Calculation!$B$114:$G$267,5,FALSE))</f>
        <v>1</v>
      </c>
      <c r="E103" s="18">
        <f>IF(F103="","",VLOOKUP(F103,Calculation!$B$114:$G$267,6,FALSE))</f>
        <v>1</v>
      </c>
      <c r="F103" s="19">
        <f>IF(LARGE(Calculation!$B$114:$B$267,A103)=0,"",LARGE(Calculation!$B$114:$B$267,A103))</f>
        <v>8727.5319473982963</v>
      </c>
      <c r="H103" s="17">
        <v>36</v>
      </c>
      <c r="I103" s="18">
        <f>IF(M103="","",VLOOKUP(M103,Calculation!$B$320:$E$369,2,FALSE))</f>
        <v>0</v>
      </c>
      <c r="J103" s="18">
        <f>IF(M103="","",VLOOKUP(M103,Calculation!$B$320:$E$369,3,FALSE))</f>
        <v>0</v>
      </c>
      <c r="K103" s="18">
        <f>IF(M103="","",VLOOKUP(M103,Calculation!$B$320:$G$369,5,FALSE))</f>
        <v>0</v>
      </c>
      <c r="L103" s="18">
        <f>IF(M103="","",VLOOKUP(M103,Calculation!$B$320:$G$369,6,FALSE))</f>
        <v>0</v>
      </c>
      <c r="M103" s="19">
        <f>IF(LARGE(Calculation!$B$320:$B$369,H103)=0,"",LARGE(Calculation!$B$320:$B$369,H103))</f>
        <v>5.0200000000000002E-3</v>
      </c>
    </row>
    <row r="104" spans="1:13">
      <c r="A104" s="17">
        <v>37</v>
      </c>
      <c r="B104" s="18" t="str">
        <f>IF(F104="","",VLOOKUP(F104,Calculation!$B$114:$E$267,2,FALSE))</f>
        <v>Darryl Davis</v>
      </c>
      <c r="C104" s="18" t="str">
        <f>IF(F104="","",VLOOKUP(F104,Calculation!$B$114:$E$267,3,FALSE))</f>
        <v>TAC</v>
      </c>
      <c r="D104" s="18">
        <f>IF(F104="","",VLOOKUP(F104,Calculation!$B$114:$G$267,5,FALSE))</f>
        <v>1</v>
      </c>
      <c r="E104" s="18">
        <f>IF(F104="","",VLOOKUP(F104,Calculation!$B$114:$G$267,6,FALSE))</f>
        <v>1</v>
      </c>
      <c r="F104" s="19">
        <f>IF(LARGE(Calculation!$B$114:$B$267,A104)=0,"",LARGE(Calculation!$B$114:$B$267,A104))</f>
        <v>8710.8313939497202</v>
      </c>
      <c r="H104" s="17">
        <v>37</v>
      </c>
      <c r="I104" s="18">
        <f>IF(M104="","",VLOOKUP(M104,Calculation!$B$320:$E$369,2,FALSE))</f>
        <v>0</v>
      </c>
      <c r="J104" s="18">
        <f>IF(M104="","",VLOOKUP(M104,Calculation!$B$320:$E$369,3,FALSE))</f>
        <v>0</v>
      </c>
      <c r="K104" s="18">
        <f>IF(M104="","",VLOOKUP(M104,Calculation!$B$320:$G$369,5,FALSE))</f>
        <v>0</v>
      </c>
      <c r="L104" s="18">
        <f>IF(M104="","",VLOOKUP(M104,Calculation!$B$320:$G$369,6,FALSE))</f>
        <v>0</v>
      </c>
      <c r="M104" s="19">
        <f>IF(LARGE(Calculation!$B$320:$B$369,H104)=0,"",LARGE(Calculation!$B$320:$B$369,H104))</f>
        <v>5.0099999999999997E-3</v>
      </c>
    </row>
    <row r="105" spans="1:13">
      <c r="A105" s="17">
        <v>38</v>
      </c>
      <c r="B105" s="18" t="str">
        <f>IF(F105="","",VLOOKUP(F105,Calculation!$B$114:$E$267,2,FALSE))</f>
        <v>Darren Thomas</v>
      </c>
      <c r="C105" s="18" t="str">
        <f>IF(F105="","",VLOOKUP(F105,Calculation!$B$114:$E$267,3,FALSE))</f>
        <v>DMT</v>
      </c>
      <c r="D105" s="18">
        <f>IF(F105="","",VLOOKUP(F105,Calculation!$B$114:$G$267,5,FALSE))</f>
        <v>1</v>
      </c>
      <c r="E105" s="18">
        <f>IF(F105="","",VLOOKUP(F105,Calculation!$B$114:$G$267,6,FALSE))</f>
        <v>1</v>
      </c>
      <c r="F105" s="19">
        <f>IF(LARGE(Calculation!$B$114:$B$267,A105)=0,"",LARGE(Calculation!$B$114:$B$267,A105))</f>
        <v>8632.179117775624</v>
      </c>
      <c r="H105" s="17">
        <v>38</v>
      </c>
      <c r="I105" s="18">
        <f>IF(M105="","",VLOOKUP(M105,Calculation!$B$320:$E$369,2,FALSE))</f>
        <v>0</v>
      </c>
      <c r="J105" s="18">
        <f>IF(M105="","",VLOOKUP(M105,Calculation!$B$320:$E$369,3,FALSE))</f>
        <v>0</v>
      </c>
      <c r="K105" s="18">
        <f>IF(M105="","",VLOOKUP(M105,Calculation!$B$320:$G$369,5,FALSE))</f>
        <v>0</v>
      </c>
      <c r="L105" s="18">
        <f>IF(M105="","",VLOOKUP(M105,Calculation!$B$320:$G$369,6,FALSE))</f>
        <v>0</v>
      </c>
      <c r="M105" s="19">
        <f>IF(LARGE(Calculation!$B$320:$B$369,H105)=0,"",LARGE(Calculation!$B$320:$B$369,H105))</f>
        <v>5.0000000000000001E-3</v>
      </c>
    </row>
    <row r="106" spans="1:13">
      <c r="A106" s="17">
        <v>39</v>
      </c>
      <c r="B106" s="18" t="str">
        <f>IF(F106="","",VLOOKUP(F106,Calculation!$B$114:$E$267,2,FALSE))</f>
        <v>Gary Wootton</v>
      </c>
      <c r="C106" s="18" t="str">
        <f>IF(F106="","",VLOOKUP(F106,Calculation!$B$114:$E$267,3,FALSE))</f>
        <v>TAC</v>
      </c>
      <c r="D106" s="18">
        <f>IF(F106="","",VLOOKUP(F106,Calculation!$B$114:$G$267,5,FALSE))</f>
        <v>1</v>
      </c>
      <c r="E106" s="18">
        <f>IF(F106="","",VLOOKUP(F106,Calculation!$B$114:$G$267,6,FALSE))</f>
        <v>1</v>
      </c>
      <c r="F106" s="19">
        <f>IF(LARGE(Calculation!$B$114:$B$267,A106)=0,"",LARGE(Calculation!$B$114:$B$267,A106))</f>
        <v>8586.0256123605395</v>
      </c>
      <c r="H106" s="17">
        <v>39</v>
      </c>
      <c r="I106" s="18">
        <f>IF(M106="","",VLOOKUP(M106,Calculation!$B$320:$E$369,2,FALSE))</f>
        <v>0</v>
      </c>
      <c r="J106" s="18">
        <f>IF(M106="","",VLOOKUP(M106,Calculation!$B$320:$E$369,3,FALSE))</f>
        <v>0</v>
      </c>
      <c r="K106" s="18">
        <f>IF(M106="","",VLOOKUP(M106,Calculation!$B$320:$G$369,5,FALSE))</f>
        <v>0</v>
      </c>
      <c r="L106" s="18">
        <f>IF(M106="","",VLOOKUP(M106,Calculation!$B$320:$G$369,6,FALSE))</f>
        <v>0</v>
      </c>
      <c r="M106" s="19">
        <f>IF(LARGE(Calculation!$B$320:$B$369,H106)=0,"",LARGE(Calculation!$B$320:$B$369,H106))</f>
        <v>4.9899999999999996E-3</v>
      </c>
    </row>
    <row r="107" spans="1:13">
      <c r="A107" s="17">
        <v>40</v>
      </c>
      <c r="B107" s="18" t="str">
        <f>IF(F107="","",VLOOKUP(F107,Calculation!$B$114:$E$267,2,FALSE))</f>
        <v>Stuart Paul</v>
      </c>
      <c r="C107" s="18" t="str">
        <f>IF(F107="","",VLOOKUP(F107,Calculation!$B$114:$E$267,3,FALSE))</f>
        <v>TSE</v>
      </c>
      <c r="D107" s="18">
        <f>IF(F107="","",VLOOKUP(F107,Calculation!$B$114:$G$267,5,FALSE))</f>
        <v>1</v>
      </c>
      <c r="E107" s="18">
        <f>IF(F107="","",VLOOKUP(F107,Calculation!$B$114:$G$267,6,FALSE))</f>
        <v>1</v>
      </c>
      <c r="F107" s="19">
        <f>IF(LARGE(Calculation!$B$114:$B$267,A107)=0,"",LARGE(Calculation!$B$114:$B$267,A107))</f>
        <v>8529.9274563248146</v>
      </c>
      <c r="H107" s="17">
        <v>40</v>
      </c>
      <c r="I107" s="18">
        <f>IF(M107="","",VLOOKUP(M107,Calculation!$B$320:$E$369,2,FALSE))</f>
        <v>0</v>
      </c>
      <c r="J107" s="18">
        <f>IF(M107="","",VLOOKUP(M107,Calculation!$B$320:$E$369,3,FALSE))</f>
        <v>0</v>
      </c>
      <c r="K107" s="18">
        <f>IF(M107="","",VLOOKUP(M107,Calculation!$B$320:$G$369,5,FALSE))</f>
        <v>0</v>
      </c>
      <c r="L107" s="18">
        <f>IF(M107="","",VLOOKUP(M107,Calculation!$B$320:$G$369,6,FALSE))</f>
        <v>0</v>
      </c>
      <c r="M107" s="19">
        <f>IF(LARGE(Calculation!$B$320:$B$369,H107)=0,"",LARGE(Calculation!$B$320:$B$369,H107))</f>
        <v>4.9800000000000001E-3</v>
      </c>
    </row>
    <row r="108" spans="1:13">
      <c r="A108" s="17">
        <v>41</v>
      </c>
      <c r="B108" s="18" t="str">
        <f>IF(F108="","",VLOOKUP(F108,Calculation!$B$114:$E$267,2,FALSE))</f>
        <v>Ian O'Neill</v>
      </c>
      <c r="C108" s="18" t="str">
        <f>IF(F108="","",VLOOKUP(F108,Calculation!$B$114:$E$267,3,FALSE))</f>
        <v>TSE</v>
      </c>
      <c r="D108" s="18">
        <f>IF(F108="","",VLOOKUP(F108,Calculation!$B$114:$G$267,5,FALSE))</f>
        <v>1</v>
      </c>
      <c r="E108" s="18">
        <f>IF(F108="","",VLOOKUP(F108,Calculation!$B$114:$G$267,6,FALSE))</f>
        <v>1</v>
      </c>
      <c r="F108" s="19">
        <f>IF(LARGE(Calculation!$B$114:$B$267,A108)=0,"",LARGE(Calculation!$B$114:$B$267,A108))</f>
        <v>8521.2277850943392</v>
      </c>
      <c r="H108" s="17">
        <v>41</v>
      </c>
      <c r="I108" s="18">
        <f>IF(M108="","",VLOOKUP(M108,Calculation!$B$320:$E$369,2,FALSE))</f>
        <v>0</v>
      </c>
      <c r="J108" s="18">
        <f>IF(M108="","",VLOOKUP(M108,Calculation!$B$320:$E$369,3,FALSE))</f>
        <v>0</v>
      </c>
      <c r="K108" s="18">
        <f>IF(M108="","",VLOOKUP(M108,Calculation!$B$320:$G$369,5,FALSE))</f>
        <v>0</v>
      </c>
      <c r="L108" s="18">
        <f>IF(M108="","",VLOOKUP(M108,Calculation!$B$320:$G$369,6,FALSE))</f>
        <v>0</v>
      </c>
      <c r="M108" s="19">
        <f>IF(LARGE(Calculation!$B$320:$B$369,H108)=0,"",LARGE(Calculation!$B$320:$B$369,H108))</f>
        <v>4.9699999999999996E-3</v>
      </c>
    </row>
    <row r="109" spans="1:13">
      <c r="A109" s="17">
        <v>42</v>
      </c>
      <c r="B109" s="18" t="str">
        <f>IF(F109="","",VLOOKUP(F109,Calculation!$B$114:$E$267,2,FALSE))</f>
        <v>Iain Downie</v>
      </c>
      <c r="C109" s="18" t="str">
        <f>IF(F109="","",VLOOKUP(F109,Calculation!$B$114:$E$267,3,FALSE))</f>
        <v>ITC</v>
      </c>
      <c r="D109" s="18">
        <f>IF(F109="","",VLOOKUP(F109,Calculation!$B$114:$G$267,5,FALSE))</f>
        <v>1</v>
      </c>
      <c r="E109" s="18">
        <f>IF(F109="","",VLOOKUP(F109,Calculation!$B$114:$G$267,6,FALSE))</f>
        <v>1</v>
      </c>
      <c r="F109" s="19">
        <f>IF(LARGE(Calculation!$B$114:$B$267,A109)=0,"",LARGE(Calculation!$B$114:$B$267,A109))</f>
        <v>8503.1412351779472</v>
      </c>
      <c r="H109" s="17">
        <v>42</v>
      </c>
      <c r="I109" s="18">
        <f>IF(M109="","",VLOOKUP(M109,Calculation!$B$320:$E$369,2,FALSE))</f>
        <v>0</v>
      </c>
      <c r="J109" s="18">
        <f>IF(M109="","",VLOOKUP(M109,Calculation!$B$320:$E$369,3,FALSE))</f>
        <v>0</v>
      </c>
      <c r="K109" s="18">
        <f>IF(M109="","",VLOOKUP(M109,Calculation!$B$320:$G$369,5,FALSE))</f>
        <v>0</v>
      </c>
      <c r="L109" s="18">
        <f>IF(M109="","",VLOOKUP(M109,Calculation!$B$320:$G$369,6,FALSE))</f>
        <v>0</v>
      </c>
      <c r="M109" s="19">
        <f>IF(LARGE(Calculation!$B$320:$B$369,H109)=0,"",LARGE(Calculation!$B$320:$B$369,H109))</f>
        <v>4.96E-3</v>
      </c>
    </row>
    <row r="110" spans="1:13">
      <c r="A110" s="17">
        <v>43</v>
      </c>
      <c r="B110" s="18" t="str">
        <f>IF(F110="","",VLOOKUP(F110,Calculation!$B$114:$E$267,2,FALSE))</f>
        <v>Rob Miller</v>
      </c>
      <c r="C110" s="18" t="str">
        <f>IF(F110="","",VLOOKUP(F110,Calculation!$B$114:$E$267,3,FALSE))</f>
        <v>BTC</v>
      </c>
      <c r="D110" s="18">
        <f>IF(F110="","",VLOOKUP(F110,Calculation!$B$114:$G$267,5,FALSE))</f>
        <v>1</v>
      </c>
      <c r="E110" s="18">
        <f>IF(F110="","",VLOOKUP(F110,Calculation!$B$114:$G$267,6,FALSE))</f>
        <v>1</v>
      </c>
      <c r="F110" s="19">
        <f>IF(LARGE(Calculation!$B$114:$B$267,A110)=0,"",LARGE(Calculation!$B$114:$B$267,A110))</f>
        <v>8488.1959060190293</v>
      </c>
      <c r="H110" s="17">
        <v>43</v>
      </c>
      <c r="I110" s="18">
        <f>IF(M110="","",VLOOKUP(M110,Calculation!$B$320:$E$369,2,FALSE))</f>
        <v>0</v>
      </c>
      <c r="J110" s="18">
        <f>IF(M110="","",VLOOKUP(M110,Calculation!$B$320:$E$369,3,FALSE))</f>
        <v>0</v>
      </c>
      <c r="K110" s="18">
        <f>IF(M110="","",VLOOKUP(M110,Calculation!$B$320:$G$369,5,FALSE))</f>
        <v>0</v>
      </c>
      <c r="L110" s="18">
        <f>IF(M110="","",VLOOKUP(M110,Calculation!$B$320:$G$369,6,FALSE))</f>
        <v>0</v>
      </c>
      <c r="M110" s="19">
        <f>IF(LARGE(Calculation!$B$320:$B$369,H110)=0,"",LARGE(Calculation!$B$320:$B$369,H110))</f>
        <v>4.9500000000000004E-3</v>
      </c>
    </row>
    <row r="111" spans="1:13">
      <c r="A111" s="17">
        <v>44</v>
      </c>
      <c r="B111" s="18" t="str">
        <f>IF(F111="","",VLOOKUP(F111,Calculation!$B$114:$E$267,2,FALSE))</f>
        <v>James Grierson</v>
      </c>
      <c r="C111" s="18" t="str">
        <f>IF(F111="","",VLOOKUP(F111,Calculation!$B$114:$E$267,3,FALSE))</f>
        <v>FVS</v>
      </c>
      <c r="D111" s="18">
        <f>IF(F111="","",VLOOKUP(F111,Calculation!$B$114:$G$267,5,FALSE))</f>
        <v>1</v>
      </c>
      <c r="E111" s="18">
        <f>IF(F111="","",VLOOKUP(F111,Calculation!$B$114:$G$267,6,FALSE))</f>
        <v>1</v>
      </c>
      <c r="F111" s="19">
        <f>IF(LARGE(Calculation!$B$114:$B$267,A111)=0,"",LARGE(Calculation!$B$114:$B$267,A111))</f>
        <v>8471.0755901652901</v>
      </c>
      <c r="H111" s="17">
        <v>44</v>
      </c>
      <c r="I111" s="18">
        <f>IF(M111="","",VLOOKUP(M111,Calculation!$B$320:$E$369,2,FALSE))</f>
        <v>0</v>
      </c>
      <c r="J111" s="18">
        <f>IF(M111="","",VLOOKUP(M111,Calculation!$B$320:$E$369,3,FALSE))</f>
        <v>0</v>
      </c>
      <c r="K111" s="18">
        <f>IF(M111="","",VLOOKUP(M111,Calculation!$B$320:$G$369,5,FALSE))</f>
        <v>0</v>
      </c>
      <c r="L111" s="18">
        <f>IF(M111="","",VLOOKUP(M111,Calculation!$B$320:$G$369,6,FALSE))</f>
        <v>0</v>
      </c>
      <c r="M111" s="19">
        <f>IF(LARGE(Calculation!$B$320:$B$369,H111)=0,"",LARGE(Calculation!$B$320:$B$369,H111))</f>
        <v>4.9399999999999999E-3</v>
      </c>
    </row>
    <row r="112" spans="1:13">
      <c r="A112" s="17">
        <v>45</v>
      </c>
      <c r="B112" s="18" t="str">
        <f>IF(F112="","",VLOOKUP(F112,Calculation!$B$114:$E$267,2,FALSE))</f>
        <v>David Hallam</v>
      </c>
      <c r="C112" s="18" t="str">
        <f>IF(F112="","",VLOOKUP(F112,Calculation!$B$114:$E$267,3,FALSE))</f>
        <v>TSE</v>
      </c>
      <c r="D112" s="18">
        <f>IF(F112="","",VLOOKUP(F112,Calculation!$B$114:$G$267,5,FALSE))</f>
        <v>1</v>
      </c>
      <c r="E112" s="18">
        <f>IF(F112="","",VLOOKUP(F112,Calculation!$B$114:$G$267,6,FALSE))</f>
        <v>1</v>
      </c>
      <c r="F112" s="19">
        <f>IF(LARGE(Calculation!$B$114:$B$267,A112)=0,"",LARGE(Calculation!$B$114:$B$267,A112))</f>
        <v>8455.9704078495124</v>
      </c>
      <c r="H112" s="17">
        <v>45</v>
      </c>
      <c r="I112" s="18">
        <f>IF(M112="","",VLOOKUP(M112,Calculation!$B$320:$E$369,2,FALSE))</f>
        <v>0</v>
      </c>
      <c r="J112" s="18">
        <f>IF(M112="","",VLOOKUP(M112,Calculation!$B$320:$E$369,3,FALSE))</f>
        <v>0</v>
      </c>
      <c r="K112" s="18">
        <f>IF(M112="","",VLOOKUP(M112,Calculation!$B$320:$G$369,5,FALSE))</f>
        <v>0</v>
      </c>
      <c r="L112" s="18">
        <f>IF(M112="","",VLOOKUP(M112,Calculation!$B$320:$G$369,6,FALSE))</f>
        <v>0</v>
      </c>
      <c r="M112" s="19">
        <f>IF(LARGE(Calculation!$B$320:$B$369,H112)=0,"",LARGE(Calculation!$B$320:$B$369,H112))</f>
        <v>4.9100000000000003E-3</v>
      </c>
    </row>
    <row r="113" spans="1:13">
      <c r="A113" s="17">
        <v>46</v>
      </c>
      <c r="B113" s="18" t="str">
        <f>IF(F113="","",VLOOKUP(F113,Calculation!$B$114:$E$267,2,FALSE))</f>
        <v>Clarke Russell</v>
      </c>
      <c r="C113" s="18" t="str">
        <f>IF(F113="","",VLOOKUP(F113,Calculation!$B$114:$E$267,3,FALSE))</f>
        <v>TAC</v>
      </c>
      <c r="D113" s="18">
        <f>IF(F113="","",VLOOKUP(F113,Calculation!$B$114:$G$267,5,FALSE))</f>
        <v>1</v>
      </c>
      <c r="E113" s="18">
        <f>IF(F113="","",VLOOKUP(F113,Calculation!$B$114:$G$267,6,FALSE))</f>
        <v>1</v>
      </c>
      <c r="F113" s="19">
        <f>IF(LARGE(Calculation!$B$114:$B$267,A113)=0,"",LARGE(Calculation!$B$114:$B$267,A113))</f>
        <v>8356.9178796117412</v>
      </c>
      <c r="H113" s="17">
        <v>46</v>
      </c>
      <c r="I113" s="18">
        <f>IF(M113="","",VLOOKUP(M113,Calculation!$B$320:$E$369,2,FALSE))</f>
        <v>0</v>
      </c>
      <c r="J113" s="18">
        <f>IF(M113="","",VLOOKUP(M113,Calculation!$B$320:$E$369,3,FALSE))</f>
        <v>0</v>
      </c>
      <c r="K113" s="18">
        <f>IF(M113="","",VLOOKUP(M113,Calculation!$B$320:$G$369,5,FALSE))</f>
        <v>0</v>
      </c>
      <c r="L113" s="18">
        <f>IF(M113="","",VLOOKUP(M113,Calculation!$B$320:$G$369,6,FALSE))</f>
        <v>0</v>
      </c>
      <c r="M113" s="19">
        <f>IF(LARGE(Calculation!$B$320:$B$369,H113)=0,"",LARGE(Calculation!$B$320:$B$369,H113))</f>
        <v>4.8500000000000001E-3</v>
      </c>
    </row>
    <row r="114" spans="1:13">
      <c r="A114" s="17">
        <v>47</v>
      </c>
      <c r="B114" s="18" t="str">
        <f>IF(F114="","",VLOOKUP(F114,Calculation!$B$114:$E$267,2,FALSE))</f>
        <v>Robbie Laughton</v>
      </c>
      <c r="C114" s="18" t="str">
        <f>IF(F114="","",VLOOKUP(F114,Calculation!$B$114:$E$267,3,FALSE))</f>
        <v>FVS</v>
      </c>
      <c r="D114" s="18">
        <f>IF(F114="","",VLOOKUP(F114,Calculation!$B$114:$G$267,5,FALSE))</f>
        <v>1</v>
      </c>
      <c r="E114" s="18">
        <f>IF(F114="","",VLOOKUP(F114,Calculation!$B$114:$G$267,6,FALSE))</f>
        <v>1</v>
      </c>
      <c r="F114" s="19">
        <f>IF(LARGE(Calculation!$B$114:$B$267,A114)=0,"",LARGE(Calculation!$B$114:$B$267,A114))</f>
        <v>8329.5723260948089</v>
      </c>
      <c r="H114" s="17">
        <v>47</v>
      </c>
      <c r="I114" s="18">
        <f>IF(M114="","",VLOOKUP(M114,Calculation!$B$320:$E$369,2,FALSE))</f>
        <v>0</v>
      </c>
      <c r="J114" s="18">
        <f>IF(M114="","",VLOOKUP(M114,Calculation!$B$320:$E$369,3,FALSE))</f>
        <v>0</v>
      </c>
      <c r="K114" s="18">
        <f>IF(M114="","",VLOOKUP(M114,Calculation!$B$320:$G$369,5,FALSE))</f>
        <v>0</v>
      </c>
      <c r="L114" s="18">
        <f>IF(M114="","",VLOOKUP(M114,Calculation!$B$320:$G$369,6,FALSE))</f>
        <v>0</v>
      </c>
      <c r="M114" s="19">
        <f>IF(LARGE(Calculation!$B$320:$B$369,H114)=0,"",LARGE(Calculation!$B$320:$B$369,H114))</f>
        <v>4.7999999999999996E-3</v>
      </c>
    </row>
    <row r="115" spans="1:13">
      <c r="A115" s="17">
        <v>48</v>
      </c>
      <c r="B115" s="18" t="str">
        <f>IF(F115="","",VLOOKUP(F115,Calculation!$B$114:$E$267,2,FALSE))</f>
        <v>Martin Sleeuw</v>
      </c>
      <c r="C115" s="18" t="str">
        <f>IF(F115="","",VLOOKUP(F115,Calculation!$B$114:$E$267,3,FALSE))</f>
        <v>TAC</v>
      </c>
      <c r="D115" s="18">
        <f>IF(F115="","",VLOOKUP(F115,Calculation!$B$114:$G$267,5,FALSE))</f>
        <v>1</v>
      </c>
      <c r="E115" s="18">
        <f>IF(F115="","",VLOOKUP(F115,Calculation!$B$114:$G$267,6,FALSE))</f>
        <v>1</v>
      </c>
      <c r="F115" s="19">
        <f>IF(LARGE(Calculation!$B$114:$B$267,A115)=0,"",LARGE(Calculation!$B$114:$B$267,A115))</f>
        <v>8327.8287608167211</v>
      </c>
      <c r="H115" s="17">
        <v>48</v>
      </c>
      <c r="I115" s="18">
        <f>IF(M115="","",VLOOKUP(M115,Calculation!$B$320:$E$369,2,FALSE))</f>
        <v>0</v>
      </c>
      <c r="J115" s="18">
        <f>IF(M115="","",VLOOKUP(M115,Calculation!$B$320:$E$369,3,FALSE))</f>
        <v>0</v>
      </c>
      <c r="K115" s="18">
        <f>IF(M115="","",VLOOKUP(M115,Calculation!$B$320:$G$369,5,FALSE))</f>
        <v>0</v>
      </c>
      <c r="L115" s="18">
        <f>IF(M115="","",VLOOKUP(M115,Calculation!$B$320:$G$369,6,FALSE))</f>
        <v>0</v>
      </c>
      <c r="M115" s="19">
        <f>IF(LARGE(Calculation!$B$320:$B$369,H115)=0,"",LARGE(Calculation!$B$320:$B$369,H115))</f>
        <v>4.7699999999999999E-3</v>
      </c>
    </row>
    <row r="116" spans="1:13">
      <c r="A116" s="17">
        <v>49</v>
      </c>
      <c r="B116" s="18" t="str">
        <f>IF(F116="","",VLOOKUP(F116,Calculation!$B$114:$E$267,2,FALSE))</f>
        <v>Richard Lee</v>
      </c>
      <c r="C116" s="18" t="str">
        <f>IF(F116="","",VLOOKUP(F116,Calculation!$B$114:$E$267,3,FALSE))</f>
        <v>TSE</v>
      </c>
      <c r="D116" s="18">
        <f>IF(F116="","",VLOOKUP(F116,Calculation!$B$114:$G$267,5,FALSE))</f>
        <v>1</v>
      </c>
      <c r="E116" s="18">
        <f>IF(F116="","",VLOOKUP(F116,Calculation!$B$114:$G$267,6,FALSE))</f>
        <v>1</v>
      </c>
      <c r="F116" s="19">
        <f>IF(LARGE(Calculation!$B$114:$B$267,A116)=0,"",LARGE(Calculation!$B$114:$B$267,A116))</f>
        <v>8317.7687196824663</v>
      </c>
      <c r="H116" s="17">
        <v>49</v>
      </c>
      <c r="I116" s="18">
        <f>IF(M116="","",VLOOKUP(M116,Calculation!$B$320:$E$369,2,FALSE))</f>
        <v>0</v>
      </c>
      <c r="J116" s="18">
        <f>IF(M116="","",VLOOKUP(M116,Calculation!$B$320:$E$369,3,FALSE))</f>
        <v>0</v>
      </c>
      <c r="K116" s="18">
        <f>IF(M116="","",VLOOKUP(M116,Calculation!$B$320:$G$369,5,FALSE))</f>
        <v>0</v>
      </c>
      <c r="L116" s="18">
        <f>IF(M116="","",VLOOKUP(M116,Calculation!$B$320:$G$369,6,FALSE))</f>
        <v>0</v>
      </c>
      <c r="M116" s="19">
        <f>IF(LARGE(Calculation!$B$320:$B$369,H116)=0,"",LARGE(Calculation!$B$320:$B$369,H116))</f>
        <v>4.7499999999999999E-3</v>
      </c>
    </row>
    <row r="117" spans="1:13">
      <c r="A117" s="17">
        <v>50</v>
      </c>
      <c r="B117" s="18" t="str">
        <f>IF(F117="","",VLOOKUP(F117,Calculation!$B$114:$E$267,2,FALSE))</f>
        <v>Laurie Abel</v>
      </c>
      <c r="C117" s="18" t="str">
        <f>IF(F117="","",VLOOKUP(F117,Calculation!$B$114:$E$267,3,FALSE))</f>
        <v>TAC</v>
      </c>
      <c r="D117" s="18">
        <f>IF(F117="","",VLOOKUP(F117,Calculation!$B$114:$G$267,5,FALSE))</f>
        <v>1</v>
      </c>
      <c r="E117" s="18">
        <f>IF(F117="","",VLOOKUP(F117,Calculation!$B$114:$G$267,6,FALSE))</f>
        <v>1</v>
      </c>
      <c r="F117" s="19">
        <f>IF(LARGE(Calculation!$B$114:$B$267,A117)=0,"",LARGE(Calculation!$B$114:$B$267,A117))</f>
        <v>8290.0565618550863</v>
      </c>
      <c r="H117" s="17"/>
      <c r="I117" s="18"/>
      <c r="J117" s="18"/>
      <c r="K117" s="18"/>
      <c r="L117" s="18"/>
      <c r="M117" s="19"/>
    </row>
    <row r="118" spans="1:13">
      <c r="A118" s="17">
        <v>51</v>
      </c>
      <c r="B118" s="18" t="str">
        <f>IF(F118="","",VLOOKUP(F118,Calculation!$B$114:$E$267,2,FALSE))</f>
        <v>Geoff Cooper</v>
      </c>
      <c r="C118" s="18" t="str">
        <f>IF(F118="","",VLOOKUP(F118,Calculation!$B$114:$E$267,3,FALSE))</f>
        <v>BTC</v>
      </c>
      <c r="D118" s="18">
        <f>IF(F118="","",VLOOKUP(F118,Calculation!$B$114:$G$267,5,FALSE))</f>
        <v>1</v>
      </c>
      <c r="E118" s="18">
        <f>IF(F118="","",VLOOKUP(F118,Calculation!$B$114:$G$267,6,FALSE))</f>
        <v>1</v>
      </c>
      <c r="F118" s="19">
        <f>IF(LARGE(Calculation!$B$114:$B$267,A118)=0,"",LARGE(Calculation!$B$114:$B$267,A118))</f>
        <v>8225.3856475754128</v>
      </c>
      <c r="H118" s="17"/>
      <c r="I118" s="18"/>
      <c r="J118" s="18"/>
      <c r="K118" s="18"/>
      <c r="L118" s="18"/>
      <c r="M118" s="19"/>
    </row>
    <row r="119" spans="1:13">
      <c r="A119" s="17">
        <v>52</v>
      </c>
      <c r="B119" s="18" t="str">
        <f>IF(F119="","",VLOOKUP(F119,Calculation!$B$114:$E$267,2,FALSE))</f>
        <v>Stuart Bird</v>
      </c>
      <c r="C119" s="18" t="str">
        <f>IF(F119="","",VLOOKUP(F119,Calculation!$B$114:$E$267,3,FALSE))</f>
        <v>BWT</v>
      </c>
      <c r="D119" s="18">
        <f>IF(F119="","",VLOOKUP(F119,Calculation!$B$114:$G$267,5,FALSE))</f>
        <v>1</v>
      </c>
      <c r="E119" s="18">
        <f>IF(F119="","",VLOOKUP(F119,Calculation!$B$114:$G$267,6,FALSE))</f>
        <v>1</v>
      </c>
      <c r="F119" s="19">
        <f>IF(LARGE(Calculation!$B$114:$B$267,A119)=0,"",LARGE(Calculation!$B$114:$B$267,A119))</f>
        <v>8224.2785584874346</v>
      </c>
      <c r="H119" s="17"/>
      <c r="I119" s="18"/>
      <c r="J119" s="18"/>
      <c r="K119" s="18"/>
      <c r="L119" s="18"/>
      <c r="M119" s="19"/>
    </row>
    <row r="120" spans="1:13">
      <c r="A120" s="17">
        <v>53</v>
      </c>
      <c r="B120" s="18" t="str">
        <f>IF(F120="","",VLOOKUP(F120,Calculation!$B$114:$E$267,2,FALSE))</f>
        <v>Rob Fulbrook</v>
      </c>
      <c r="C120" s="18" t="str">
        <f>IF(F120="","",VLOOKUP(F120,Calculation!$B$114:$E$267,3,FALSE))</f>
        <v>TSE</v>
      </c>
      <c r="D120" s="18">
        <f>IF(F120="","",VLOOKUP(F120,Calculation!$B$114:$G$267,5,FALSE))</f>
        <v>1</v>
      </c>
      <c r="E120" s="18">
        <f>IF(F120="","",VLOOKUP(F120,Calculation!$B$114:$G$267,6,FALSE))</f>
        <v>1</v>
      </c>
      <c r="F120" s="19">
        <f>IF(LARGE(Calculation!$B$114:$B$267,A120)=0,"",LARGE(Calculation!$B$114:$B$267,A120))</f>
        <v>8175.1108638175092</v>
      </c>
      <c r="H120" s="17"/>
      <c r="I120" s="18"/>
      <c r="J120" s="18"/>
      <c r="K120" s="18"/>
      <c r="L120" s="18"/>
      <c r="M120" s="19"/>
    </row>
    <row r="121" spans="1:13">
      <c r="A121" s="17">
        <v>54</v>
      </c>
      <c r="B121" s="18" t="str">
        <f>IF(F121="","",VLOOKUP(F121,Calculation!$B$114:$E$267,2,FALSE))</f>
        <v>James Macleod</v>
      </c>
      <c r="C121" s="18" t="str">
        <f>IF(F121="","",VLOOKUP(F121,Calculation!$B$114:$E$267,3,FALSE))</f>
        <v>TAC</v>
      </c>
      <c r="D121" s="18">
        <f>IF(F121="","",VLOOKUP(F121,Calculation!$B$114:$G$267,5,FALSE))</f>
        <v>1</v>
      </c>
      <c r="E121" s="18">
        <f>IF(F121="","",VLOOKUP(F121,Calculation!$B$114:$G$267,6,FALSE))</f>
        <v>1</v>
      </c>
      <c r="F121" s="19">
        <f>IF(LARGE(Calculation!$B$114:$B$267,A121)=0,"",LARGE(Calculation!$B$114:$B$267,A121))</f>
        <v>8164.1559538525971</v>
      </c>
      <c r="H121" s="17"/>
      <c r="I121" s="18"/>
      <c r="J121" s="18"/>
      <c r="K121" s="18"/>
      <c r="L121" s="18"/>
      <c r="M121" s="19"/>
    </row>
    <row r="122" spans="1:13">
      <c r="A122" s="17">
        <v>55</v>
      </c>
      <c r="B122" s="18" t="str">
        <f>IF(F122="","",VLOOKUP(F122,Calculation!$B$114:$E$267,2,FALSE))</f>
        <v>Paul Bagley</v>
      </c>
      <c r="C122" s="18" t="str">
        <f>IF(F122="","",VLOOKUP(F122,Calculation!$B$114:$E$267,3,FALSE))</f>
        <v>53M</v>
      </c>
      <c r="D122" s="18">
        <f>IF(F122="","",VLOOKUP(F122,Calculation!$B$114:$G$267,5,FALSE))</f>
        <v>1</v>
      </c>
      <c r="E122" s="18">
        <f>IF(F122="","",VLOOKUP(F122,Calculation!$B$114:$G$267,6,FALSE))</f>
        <v>1</v>
      </c>
      <c r="F122" s="19">
        <f>IF(LARGE(Calculation!$B$114:$B$267,A122)=0,"",LARGE(Calculation!$B$114:$B$267,A122))</f>
        <v>8146.5821043059668</v>
      </c>
      <c r="H122" s="17"/>
      <c r="I122" s="18"/>
      <c r="J122" s="18"/>
      <c r="K122" s="18"/>
      <c r="L122" s="18"/>
      <c r="M122" s="19"/>
    </row>
    <row r="123" spans="1:13">
      <c r="A123" s="17">
        <v>56</v>
      </c>
      <c r="B123" s="18" t="str">
        <f>IF(F123="","",VLOOKUP(F123,Calculation!$B$114:$E$267,2,FALSE))</f>
        <v>Christopher Baxter</v>
      </c>
      <c r="C123" s="18" t="str">
        <f>IF(F123="","",VLOOKUP(F123,Calculation!$B$114:$E$267,3,FALSE))</f>
        <v>FVS</v>
      </c>
      <c r="D123" s="18">
        <f>IF(F123="","",VLOOKUP(F123,Calculation!$B$114:$G$267,5,FALSE))</f>
        <v>1</v>
      </c>
      <c r="E123" s="18">
        <f>IF(F123="","",VLOOKUP(F123,Calculation!$B$114:$G$267,6,FALSE))</f>
        <v>1</v>
      </c>
      <c r="F123" s="19">
        <f>IF(LARGE(Calculation!$B$114:$B$267,A123)=0,"",LARGE(Calculation!$B$114:$B$267,A123))</f>
        <v>8142.8907296439038</v>
      </c>
      <c r="H123" s="17"/>
      <c r="I123" s="18"/>
      <c r="J123" s="18"/>
      <c r="K123" s="18"/>
      <c r="L123" s="18"/>
      <c r="M123" s="19"/>
    </row>
    <row r="124" spans="1:13">
      <c r="A124" s="17">
        <v>57</v>
      </c>
      <c r="B124" s="18" t="str">
        <f>IF(F124="","",VLOOKUP(F124,Calculation!$B$114:$E$267,2,FALSE))</f>
        <v>Nick Stonehouse</v>
      </c>
      <c r="C124" s="18" t="str">
        <f>IF(F124="","",VLOOKUP(F124,Calculation!$B$114:$E$267,3,FALSE))</f>
        <v>ITC</v>
      </c>
      <c r="D124" s="18">
        <f>IF(F124="","",VLOOKUP(F124,Calculation!$B$114:$G$267,5,FALSE))</f>
        <v>1</v>
      </c>
      <c r="E124" s="18">
        <f>IF(F124="","",VLOOKUP(F124,Calculation!$B$114:$G$267,6,FALSE))</f>
        <v>1</v>
      </c>
      <c r="F124" s="19">
        <f>IF(LARGE(Calculation!$B$114:$B$267,A124)=0,"",LARGE(Calculation!$B$114:$B$267,A124))</f>
        <v>8139.6135684502342</v>
      </c>
      <c r="H124" s="17"/>
      <c r="I124" s="18"/>
      <c r="J124" s="18"/>
      <c r="K124" s="18"/>
      <c r="L124" s="18"/>
      <c r="M124" s="19"/>
    </row>
    <row r="125" spans="1:13">
      <c r="A125" s="17">
        <v>58</v>
      </c>
      <c r="B125" s="18" t="str">
        <f>IF(F125="","",VLOOKUP(F125,Calculation!$B$114:$E$267,2,FALSE))</f>
        <v>Simon Perkins</v>
      </c>
      <c r="C125" s="18" t="str">
        <f>IF(F125="","",VLOOKUP(F125,Calculation!$B$114:$E$267,3,FALSE))</f>
        <v>TFH</v>
      </c>
      <c r="D125" s="18">
        <f>IF(F125="","",VLOOKUP(F125,Calculation!$B$114:$G$267,5,FALSE))</f>
        <v>1</v>
      </c>
      <c r="E125" s="18">
        <f>IF(F125="","",VLOOKUP(F125,Calculation!$B$114:$G$267,6,FALSE))</f>
        <v>1</v>
      </c>
      <c r="F125" s="19">
        <f>IF(LARGE(Calculation!$B$114:$B$267,A125)=0,"",LARGE(Calculation!$B$114:$B$267,A125))</f>
        <v>8136.7156732194017</v>
      </c>
      <c r="H125" s="17"/>
      <c r="I125" s="18"/>
      <c r="J125" s="18"/>
      <c r="K125" s="18"/>
      <c r="L125" s="18"/>
      <c r="M125" s="19"/>
    </row>
    <row r="126" spans="1:13">
      <c r="A126" s="17">
        <v>59</v>
      </c>
      <c r="B126" s="18" t="str">
        <f>IF(F126="","",VLOOKUP(F126,Calculation!$B$114:$E$267,2,FALSE))</f>
        <v>Alec Coleman</v>
      </c>
      <c r="C126" s="18" t="str">
        <f>IF(F126="","",VLOOKUP(F126,Calculation!$B$114:$E$267,3,FALSE))</f>
        <v>SS</v>
      </c>
      <c r="D126" s="18">
        <f>IF(F126="","",VLOOKUP(F126,Calculation!$B$114:$G$267,5,FALSE))</f>
        <v>1</v>
      </c>
      <c r="E126" s="18">
        <f>IF(F126="","",VLOOKUP(F126,Calculation!$B$114:$G$267,6,FALSE))</f>
        <v>1</v>
      </c>
      <c r="F126" s="19">
        <f>IF(LARGE(Calculation!$B$114:$B$267,A126)=0,"",LARGE(Calculation!$B$114:$B$267,A126))</f>
        <v>8093.6922928488166</v>
      </c>
      <c r="H126" s="17"/>
      <c r="I126" s="18"/>
      <c r="J126" s="18"/>
      <c r="K126" s="18"/>
      <c r="L126" s="18"/>
      <c r="M126" s="19"/>
    </row>
    <row r="127" spans="1:13">
      <c r="A127" s="17">
        <v>60</v>
      </c>
      <c r="B127" s="18" t="str">
        <f>IF(F127="","",VLOOKUP(F127,Calculation!$B$114:$E$267,2,FALSE))</f>
        <v>Mark Harman</v>
      </c>
      <c r="C127" s="18" t="str">
        <f>IF(F127="","",VLOOKUP(F127,Calculation!$B$114:$E$267,3,FALSE))</f>
        <v>B2T</v>
      </c>
      <c r="D127" s="18">
        <f>IF(F127="","",VLOOKUP(F127,Calculation!$B$114:$G$267,5,FALSE))</f>
        <v>1</v>
      </c>
      <c r="E127" s="18">
        <f>IF(F127="","",VLOOKUP(F127,Calculation!$B$114:$G$267,6,FALSE))</f>
        <v>1</v>
      </c>
      <c r="F127" s="19">
        <f>IF(LARGE(Calculation!$B$114:$B$267,A127)=0,"",LARGE(Calculation!$B$114:$B$267,A127))</f>
        <v>7972.8814877476434</v>
      </c>
      <c r="H127" s="17"/>
      <c r="I127" s="18"/>
      <c r="J127" s="18"/>
      <c r="K127" s="18"/>
      <c r="L127" s="18"/>
      <c r="M127" s="19"/>
    </row>
    <row r="128" spans="1:13">
      <c r="A128" s="17">
        <v>61</v>
      </c>
      <c r="B128" s="18" t="str">
        <f>IF(F128="","",VLOOKUP(F128,Calculation!$B$114:$E$267,2,FALSE))</f>
        <v>Paul McClelland</v>
      </c>
      <c r="C128" s="18" t="str">
        <f>IF(F128="","",VLOOKUP(F128,Calculation!$B$114:$E$267,3,FALSE))</f>
        <v>HWR</v>
      </c>
      <c r="D128" s="18">
        <f>IF(F128="","",VLOOKUP(F128,Calculation!$B$114:$G$267,5,FALSE))</f>
        <v>1</v>
      </c>
      <c r="E128" s="18">
        <f>IF(F128="","",VLOOKUP(F128,Calculation!$B$114:$G$267,6,FALSE))</f>
        <v>1</v>
      </c>
      <c r="F128" s="19">
        <f>IF(LARGE(Calculation!$B$114:$B$267,A128)=0,"",LARGE(Calculation!$B$114:$B$267,A128))</f>
        <v>7958.2271128627281</v>
      </c>
      <c r="H128" s="17"/>
      <c r="I128" s="18"/>
      <c r="J128" s="18"/>
      <c r="K128" s="18"/>
      <c r="L128" s="18"/>
      <c r="M128" s="19"/>
    </row>
    <row r="129" spans="1:13">
      <c r="A129" s="17">
        <v>62</v>
      </c>
      <c r="B129" s="18" t="str">
        <f>IF(F129="","",VLOOKUP(F129,Calculation!$B$114:$E$267,2,FALSE))</f>
        <v>Alex Findlay</v>
      </c>
      <c r="C129" s="18" t="str">
        <f>IF(F129="","",VLOOKUP(F129,Calculation!$B$114:$E$267,3,FALSE))</f>
        <v>PAC</v>
      </c>
      <c r="D129" s="18">
        <f>IF(F129="","",VLOOKUP(F129,Calculation!$B$114:$G$267,5,FALSE))</f>
        <v>1</v>
      </c>
      <c r="E129" s="18">
        <f>IF(F129="","",VLOOKUP(F129,Calculation!$B$114:$G$267,6,FALSE))</f>
        <v>1</v>
      </c>
      <c r="F129" s="19">
        <f>IF(LARGE(Calculation!$B$114:$B$267,A129)=0,"",LARGE(Calculation!$B$114:$B$267,A129))</f>
        <v>7944.150567180267</v>
      </c>
      <c r="H129" s="17"/>
      <c r="I129" s="18"/>
      <c r="J129" s="18"/>
      <c r="K129" s="18"/>
      <c r="L129" s="18"/>
      <c r="M129" s="19"/>
    </row>
    <row r="130" spans="1:13">
      <c r="A130" s="17">
        <v>63</v>
      </c>
      <c r="B130" s="18" t="str">
        <f>IF(F130="","",VLOOKUP(F130,Calculation!$B$114:$E$267,2,FALSE))</f>
        <v>Simon Jolly</v>
      </c>
      <c r="C130" s="18" t="str">
        <f>IF(F130="","",VLOOKUP(F130,Calculation!$B$114:$E$267,3,FALSE))</f>
        <v>TSE</v>
      </c>
      <c r="D130" s="18">
        <f>IF(F130="","",VLOOKUP(F130,Calculation!$B$114:$G$267,5,FALSE))</f>
        <v>1</v>
      </c>
      <c r="E130" s="18">
        <f>IF(F130="","",VLOOKUP(F130,Calculation!$B$114:$G$267,6,FALSE))</f>
        <v>1</v>
      </c>
      <c r="F130" s="19">
        <f>IF(LARGE(Calculation!$B$114:$B$267,A130)=0,"",LARGE(Calculation!$B$114:$B$267,A130))</f>
        <v>7943.2865680312907</v>
      </c>
      <c r="H130" s="17"/>
      <c r="I130" s="18"/>
      <c r="J130" s="18"/>
      <c r="K130" s="18"/>
      <c r="L130" s="18"/>
      <c r="M130" s="19"/>
    </row>
    <row r="131" spans="1:13">
      <c r="A131" s="17">
        <v>64</v>
      </c>
      <c r="B131" s="18" t="str">
        <f>IF(F131="","",VLOOKUP(F131,Calculation!$B$114:$E$267,2,FALSE))</f>
        <v>Mark Clues</v>
      </c>
      <c r="C131" s="18" t="str">
        <f>IF(F131="","",VLOOKUP(F131,Calculation!$B$114:$E$267,3,FALSE))</f>
        <v>TAC</v>
      </c>
      <c r="D131" s="18">
        <f>IF(F131="","",VLOOKUP(F131,Calculation!$B$114:$G$267,5,FALSE))</f>
        <v>1</v>
      </c>
      <c r="E131" s="18">
        <f>IF(F131="","",VLOOKUP(F131,Calculation!$B$114:$G$267,6,FALSE))</f>
        <v>1</v>
      </c>
      <c r="F131" s="19">
        <f>IF(LARGE(Calculation!$B$114:$B$267,A131)=0,"",LARGE(Calculation!$B$114:$B$267,A131))</f>
        <v>7935.5269373331157</v>
      </c>
      <c r="H131" s="17"/>
      <c r="I131" s="18"/>
      <c r="J131" s="18"/>
      <c r="K131" s="18"/>
      <c r="L131" s="18"/>
      <c r="M131" s="19"/>
    </row>
    <row r="132" spans="1:13">
      <c r="A132" s="17">
        <v>65</v>
      </c>
      <c r="B132" s="18" t="str">
        <f>IF(F132="","",VLOOKUP(F132,Calculation!$B$114:$E$267,2,FALSE))</f>
        <v>Keith Walker</v>
      </c>
      <c r="C132" s="18" t="str">
        <f>IF(F132="","",VLOOKUP(F132,Calculation!$B$114:$E$267,3,FALSE))</f>
        <v>TSE</v>
      </c>
      <c r="D132" s="18">
        <f>IF(F132="","",VLOOKUP(F132,Calculation!$B$114:$G$267,5,FALSE))</f>
        <v>1</v>
      </c>
      <c r="E132" s="18">
        <f>IF(F132="","",VLOOKUP(F132,Calculation!$B$114:$G$267,6,FALSE))</f>
        <v>1</v>
      </c>
      <c r="F132" s="19">
        <f>IF(LARGE(Calculation!$B$114:$B$267,A132)=0,"",LARGE(Calculation!$B$114:$B$267,A132))</f>
        <v>7932.7710759501479</v>
      </c>
      <c r="H132" s="17"/>
      <c r="I132" s="18"/>
      <c r="J132" s="18"/>
      <c r="K132" s="18"/>
      <c r="L132" s="18"/>
      <c r="M132" s="19"/>
    </row>
    <row r="133" spans="1:13">
      <c r="A133" s="17">
        <v>66</v>
      </c>
      <c r="B133" s="18" t="str">
        <f>IF(F133="","",VLOOKUP(F133,Calculation!$B$114:$E$267,2,FALSE))</f>
        <v>Mark Hird</v>
      </c>
      <c r="C133" s="18" t="str">
        <f>IF(F133="","",VLOOKUP(F133,Calculation!$B$114:$E$267,3,FALSE))</f>
        <v>ITC</v>
      </c>
      <c r="D133" s="18">
        <f>IF(F133="","",VLOOKUP(F133,Calculation!$B$114:$G$267,5,FALSE))</f>
        <v>1</v>
      </c>
      <c r="E133" s="18">
        <f>IF(F133="","",VLOOKUP(F133,Calculation!$B$114:$G$267,6,FALSE))</f>
        <v>1</v>
      </c>
      <c r="F133" s="19">
        <f>IF(LARGE(Calculation!$B$114:$B$267,A133)=0,"",LARGE(Calculation!$B$114:$B$267,A133))</f>
        <v>7921.7701989316292</v>
      </c>
      <c r="H133" s="17"/>
      <c r="I133" s="18"/>
      <c r="J133" s="18"/>
      <c r="K133" s="18"/>
      <c r="L133" s="18"/>
      <c r="M133" s="19"/>
    </row>
    <row r="134" spans="1:13">
      <c r="A134" s="17">
        <v>67</v>
      </c>
      <c r="B134" s="18" t="str">
        <f>IF(F134="","",VLOOKUP(F134,Calculation!$B$114:$E$267,2,FALSE))</f>
        <v>Mark Russell</v>
      </c>
      <c r="C134" s="18" t="str">
        <f>IF(F134="","",VLOOKUP(F134,Calculation!$B$114:$E$267,3,FALSE))</f>
        <v>TAC</v>
      </c>
      <c r="D134" s="18">
        <f>IF(F134="","",VLOOKUP(F134,Calculation!$B$114:$G$267,5,FALSE))</f>
        <v>1</v>
      </c>
      <c r="E134" s="18">
        <f>IF(F134="","",VLOOKUP(F134,Calculation!$B$114:$G$267,6,FALSE))</f>
        <v>1</v>
      </c>
      <c r="F134" s="19">
        <f>IF(LARGE(Calculation!$B$114:$B$267,A134)=0,"",LARGE(Calculation!$B$114:$B$267,A134))</f>
        <v>7903.7848437837838</v>
      </c>
      <c r="H134" s="17"/>
      <c r="I134" s="18"/>
      <c r="J134" s="18"/>
      <c r="K134" s="18"/>
      <c r="L134" s="18"/>
      <c r="M134" s="19"/>
    </row>
    <row r="135" spans="1:13">
      <c r="A135" s="17">
        <v>68</v>
      </c>
      <c r="B135" s="18" t="str">
        <f>IF(F135="","",VLOOKUP(F135,Calculation!$B$114:$E$267,2,FALSE))</f>
        <v>Howard Williams</v>
      </c>
      <c r="C135" s="18" t="str">
        <f>IF(F135="","",VLOOKUP(F135,Calculation!$B$114:$E$267,3,FALSE))</f>
        <v>SWT</v>
      </c>
      <c r="D135" s="18">
        <f>IF(F135="","",VLOOKUP(F135,Calculation!$B$114:$G$267,5,FALSE))</f>
        <v>1</v>
      </c>
      <c r="E135" s="18">
        <f>IF(F135="","",VLOOKUP(F135,Calculation!$B$114:$G$267,6,FALSE))</f>
        <v>1</v>
      </c>
      <c r="F135" s="19">
        <f>IF(LARGE(Calculation!$B$114:$B$267,A135)=0,"",LARGE(Calculation!$B$114:$B$267,A135))</f>
        <v>7877.4005209598599</v>
      </c>
      <c r="H135" s="17"/>
      <c r="I135" s="18"/>
      <c r="J135" s="18"/>
      <c r="K135" s="18"/>
      <c r="L135" s="18"/>
      <c r="M135" s="19"/>
    </row>
    <row r="136" spans="1:13">
      <c r="A136" s="17">
        <v>69</v>
      </c>
      <c r="B136" s="18" t="str">
        <f>IF(F136="","",VLOOKUP(F136,Calculation!$B$114:$E$267,2,FALSE))</f>
        <v>John Smith</v>
      </c>
      <c r="C136" s="18" t="str">
        <f>IF(F136="","",VLOOKUP(F136,Calculation!$B$114:$E$267,3,FALSE))</f>
        <v>EET</v>
      </c>
      <c r="D136" s="18">
        <f>IF(F136="","",VLOOKUP(F136,Calculation!$B$114:$G$267,5,FALSE))</f>
        <v>1</v>
      </c>
      <c r="E136" s="18">
        <f>IF(F136="","",VLOOKUP(F136,Calculation!$B$114:$G$267,6,FALSE))</f>
        <v>1</v>
      </c>
      <c r="F136" s="19">
        <f>IF(LARGE(Calculation!$B$114:$B$267,A136)=0,"",LARGE(Calculation!$B$114:$B$267,A136))</f>
        <v>7867.9989782943985</v>
      </c>
      <c r="H136" s="17"/>
      <c r="I136" s="18"/>
      <c r="J136" s="18"/>
      <c r="K136" s="18"/>
      <c r="L136" s="18"/>
      <c r="M136" s="19"/>
    </row>
    <row r="137" spans="1:13">
      <c r="A137" s="17">
        <v>70</v>
      </c>
      <c r="B137" s="18" t="str">
        <f>IF(F137="","",VLOOKUP(F137,Calculation!$B$114:$E$267,2,FALSE))</f>
        <v>Clive Quantrill</v>
      </c>
      <c r="C137" s="18" t="str">
        <f>IF(F137="","",VLOOKUP(F137,Calculation!$B$114:$E$267,3,FALSE))</f>
        <v>ITC</v>
      </c>
      <c r="D137" s="18">
        <f>IF(F137="","",VLOOKUP(F137,Calculation!$B$114:$G$267,5,FALSE))</f>
        <v>1</v>
      </c>
      <c r="E137" s="18">
        <f>IF(F137="","",VLOOKUP(F137,Calculation!$B$114:$G$267,6,FALSE))</f>
        <v>1</v>
      </c>
      <c r="F137" s="19">
        <f>IF(LARGE(Calculation!$B$114:$B$267,A137)=0,"",LARGE(Calculation!$B$114:$B$267,A137))</f>
        <v>7843.0946333551883</v>
      </c>
      <c r="H137" s="17"/>
      <c r="I137" s="18"/>
      <c r="J137" s="18"/>
      <c r="K137" s="18"/>
      <c r="L137" s="18"/>
      <c r="M137" s="19"/>
    </row>
    <row r="138" spans="1:13">
      <c r="A138" s="17">
        <v>71</v>
      </c>
      <c r="B138" s="18" t="str">
        <f>IF(F138="","",VLOOKUP(F138,Calculation!$B$114:$E$267,2,FALSE))</f>
        <v>Tony Summers</v>
      </c>
      <c r="C138" s="18" t="str">
        <f>IF(F138="","",VLOOKUP(F138,Calculation!$B$114:$E$267,3,FALSE))</f>
        <v>TSE</v>
      </c>
      <c r="D138" s="18">
        <f>IF(F138="","",VLOOKUP(F138,Calculation!$B$114:$G$267,5,FALSE))</f>
        <v>1</v>
      </c>
      <c r="E138" s="18">
        <f>IF(F138="","",VLOOKUP(F138,Calculation!$B$114:$G$267,6,FALSE))</f>
        <v>1</v>
      </c>
      <c r="F138" s="19">
        <f>IF(LARGE(Calculation!$B$114:$B$267,A138)=0,"",LARGE(Calculation!$B$114:$B$267,A138))</f>
        <v>7830.5173014130905</v>
      </c>
      <c r="H138" s="17"/>
      <c r="I138" s="18"/>
      <c r="J138" s="18"/>
      <c r="K138" s="18"/>
      <c r="L138" s="18"/>
      <c r="M138" s="19"/>
    </row>
    <row r="139" spans="1:13">
      <c r="A139" s="17">
        <v>72</v>
      </c>
      <c r="B139" s="18" t="str">
        <f>IF(F139="","",VLOOKUP(F139,Calculation!$B$114:$E$267,2,FALSE))</f>
        <v>Richard Hoile</v>
      </c>
      <c r="C139" s="18" t="str">
        <f>IF(F139="","",VLOOKUP(F139,Calculation!$B$114:$E$267,3,FALSE))</f>
        <v>EET</v>
      </c>
      <c r="D139" s="18">
        <f>IF(F139="","",VLOOKUP(F139,Calculation!$B$114:$G$267,5,FALSE))</f>
        <v>1</v>
      </c>
      <c r="E139" s="18">
        <f>IF(F139="","",VLOOKUP(F139,Calculation!$B$114:$G$267,6,FALSE))</f>
        <v>1</v>
      </c>
      <c r="F139" s="19">
        <f>IF(LARGE(Calculation!$B$114:$B$267,A139)=0,"",LARGE(Calculation!$B$114:$B$267,A139))</f>
        <v>7818.3474490962362</v>
      </c>
      <c r="H139" s="17"/>
      <c r="I139" s="18"/>
      <c r="J139" s="18"/>
      <c r="K139" s="18"/>
      <c r="L139" s="18"/>
      <c r="M139" s="19"/>
    </row>
    <row r="140" spans="1:13">
      <c r="A140" s="17">
        <v>73</v>
      </c>
      <c r="B140" s="18" t="str">
        <f>IF(F140="","",VLOOKUP(F140,Calculation!$B$114:$E$267,2,FALSE))</f>
        <v>Neil Lynch</v>
      </c>
      <c r="C140" s="18" t="str">
        <f>IF(F140="","",VLOOKUP(F140,Calculation!$B$114:$E$267,3,FALSE))</f>
        <v>EET</v>
      </c>
      <c r="D140" s="18">
        <f>IF(F140="","",VLOOKUP(F140,Calculation!$B$114:$G$267,5,FALSE))</f>
        <v>1</v>
      </c>
      <c r="E140" s="18">
        <f>IF(F140="","",VLOOKUP(F140,Calculation!$B$114:$G$267,6,FALSE))</f>
        <v>1</v>
      </c>
      <c r="F140" s="19">
        <f>IF(LARGE(Calculation!$B$114:$B$267,A140)=0,"",LARGE(Calculation!$B$114:$B$267,A140))</f>
        <v>7787.6322160253685</v>
      </c>
      <c r="H140" s="17"/>
      <c r="I140" s="18"/>
      <c r="J140" s="18"/>
      <c r="K140" s="18"/>
      <c r="L140" s="18"/>
      <c r="M140" s="19"/>
    </row>
    <row r="141" spans="1:13">
      <c r="A141" s="17">
        <v>74</v>
      </c>
      <c r="B141" s="18" t="str">
        <f>IF(F141="","",VLOOKUP(F141,Calculation!$B$114:$E$267,2,FALSE))</f>
        <v>Dave Southby</v>
      </c>
      <c r="C141" s="18" t="str">
        <f>IF(F141="","",VLOOKUP(F141,Calculation!$B$114:$E$267,3,FALSE))</f>
        <v>CTC</v>
      </c>
      <c r="D141" s="18">
        <f>IF(F141="","",VLOOKUP(F141,Calculation!$B$114:$G$267,5,FALSE))</f>
        <v>1</v>
      </c>
      <c r="E141" s="18">
        <f>IF(F141="","",VLOOKUP(F141,Calculation!$B$114:$G$267,6,FALSE))</f>
        <v>1</v>
      </c>
      <c r="F141" s="19">
        <f>IF(LARGE(Calculation!$B$114:$B$267,A141)=0,"",LARGE(Calculation!$B$114:$B$267,A141))</f>
        <v>7779.8873880075889</v>
      </c>
      <c r="H141" s="17"/>
      <c r="I141" s="18"/>
      <c r="J141" s="18"/>
      <c r="K141" s="18"/>
      <c r="L141" s="18"/>
      <c r="M141" s="19"/>
    </row>
    <row r="142" spans="1:13">
      <c r="A142" s="17">
        <v>75</v>
      </c>
      <c r="B142" s="18" t="str">
        <f>IF(F142="","",VLOOKUP(F142,Calculation!$B$114:$E$267,2,FALSE))</f>
        <v>Ashley Thomas</v>
      </c>
      <c r="C142" s="18" t="str">
        <f>IF(F142="","",VLOOKUP(F142,Calculation!$B$114:$E$267,3,FALSE))</f>
        <v>HWR</v>
      </c>
      <c r="D142" s="18">
        <f>IF(F142="","",VLOOKUP(F142,Calculation!$B$114:$G$267,5,FALSE))</f>
        <v>1</v>
      </c>
      <c r="E142" s="18">
        <f>IF(F142="","",VLOOKUP(F142,Calculation!$B$114:$G$267,6,FALSE))</f>
        <v>1</v>
      </c>
      <c r="F142" s="19">
        <f>IF(LARGE(Calculation!$B$114:$B$267,A142)=0,"",LARGE(Calculation!$B$114:$B$267,A142))</f>
        <v>7733.6380817095396</v>
      </c>
      <c r="H142" s="17"/>
      <c r="I142" s="18"/>
      <c r="J142" s="18"/>
      <c r="K142" s="18"/>
      <c r="L142" s="18"/>
      <c r="M142" s="19"/>
    </row>
    <row r="143" spans="1:13">
      <c r="A143" s="17">
        <v>76</v>
      </c>
      <c r="B143" s="18" t="str">
        <f>IF(F143="","",VLOOKUP(F143,Calculation!$B$114:$E$267,2,FALSE))</f>
        <v>Sam Kingston</v>
      </c>
      <c r="C143" s="18" t="str">
        <f>IF(F143="","",VLOOKUP(F143,Calculation!$B$114:$E$267,3,FALSE))</f>
        <v>TAC</v>
      </c>
      <c r="D143" s="18">
        <f>IF(F143="","",VLOOKUP(F143,Calculation!$B$114:$G$267,5,FALSE))</f>
        <v>1</v>
      </c>
      <c r="E143" s="18">
        <f>IF(F143="","",VLOOKUP(F143,Calculation!$B$114:$G$267,6,FALSE))</f>
        <v>1</v>
      </c>
      <c r="F143" s="19">
        <f>IF(LARGE(Calculation!$B$114:$B$267,A143)=0,"",LARGE(Calculation!$B$114:$B$267,A143))</f>
        <v>7717.7251278486228</v>
      </c>
      <c r="H143" s="17"/>
      <c r="I143" s="18"/>
      <c r="J143" s="18"/>
      <c r="K143" s="18"/>
      <c r="L143" s="18"/>
      <c r="M143" s="19"/>
    </row>
    <row r="144" spans="1:13">
      <c r="A144" s="17">
        <v>77</v>
      </c>
      <c r="B144" s="18" t="str">
        <f>IF(F144="","",VLOOKUP(F144,Calculation!$B$114:$E$267,2,FALSE))</f>
        <v>Derry Kelleher</v>
      </c>
      <c r="C144" s="18" t="str">
        <f>IF(F144="","",VLOOKUP(F144,Calculation!$B$114:$E$267,3,FALSE))</f>
        <v>TAC</v>
      </c>
      <c r="D144" s="18">
        <f>IF(F144="","",VLOOKUP(F144,Calculation!$B$114:$G$267,5,FALSE))</f>
        <v>1</v>
      </c>
      <c r="E144" s="18">
        <f>IF(F144="","",VLOOKUP(F144,Calculation!$B$114:$G$267,6,FALSE))</f>
        <v>1</v>
      </c>
      <c r="F144" s="19">
        <f>IF(LARGE(Calculation!$B$114:$B$267,A144)=0,"",LARGE(Calculation!$B$114:$B$267,A144))</f>
        <v>7675.5925311811015</v>
      </c>
      <c r="H144" s="17"/>
      <c r="I144" s="18"/>
      <c r="J144" s="18"/>
      <c r="K144" s="18"/>
      <c r="L144" s="18"/>
      <c r="M144" s="19"/>
    </row>
    <row r="145" spans="1:13">
      <c r="A145" s="17">
        <v>78</v>
      </c>
      <c r="B145" s="18" t="str">
        <f>IF(F145="","",VLOOKUP(F145,Calculation!$B$114:$E$267,2,FALSE))</f>
        <v>Bjorn Alsos</v>
      </c>
      <c r="C145" s="18" t="str">
        <f>IF(F145="","",VLOOKUP(F145,Calculation!$B$114:$E$267,3,FALSE))</f>
        <v>SWT</v>
      </c>
      <c r="D145" s="18">
        <f>IF(F145="","",VLOOKUP(F145,Calculation!$B$114:$G$267,5,FALSE))</f>
        <v>1</v>
      </c>
      <c r="E145" s="18">
        <f>IF(F145="","",VLOOKUP(F145,Calculation!$B$114:$G$267,6,FALSE))</f>
        <v>1</v>
      </c>
      <c r="F145" s="19">
        <f>IF(LARGE(Calculation!$B$114:$B$267,A145)=0,"",LARGE(Calculation!$B$114:$B$267,A145))</f>
        <v>7671.4982145410613</v>
      </c>
      <c r="H145" s="17"/>
      <c r="I145" s="18"/>
      <c r="J145" s="18"/>
      <c r="K145" s="18"/>
      <c r="L145" s="18"/>
      <c r="M145" s="19"/>
    </row>
    <row r="146" spans="1:13">
      <c r="A146" s="17">
        <v>79</v>
      </c>
      <c r="B146" s="18" t="str">
        <f>IF(F146="","",VLOOKUP(F146,Calculation!$B$114:$E$267,2,FALSE))</f>
        <v>Mark Taplin</v>
      </c>
      <c r="C146" s="18" t="str">
        <f>IF(F146="","",VLOOKUP(F146,Calculation!$B$114:$E$267,3,FALSE))</f>
        <v>TFH</v>
      </c>
      <c r="D146" s="18">
        <f>IF(F146="","",VLOOKUP(F146,Calculation!$B$114:$G$267,5,FALSE))</f>
        <v>1</v>
      </c>
      <c r="E146" s="18">
        <f>IF(F146="","",VLOOKUP(F146,Calculation!$B$114:$G$267,6,FALSE))</f>
        <v>1</v>
      </c>
      <c r="F146" s="19">
        <f>IF(LARGE(Calculation!$B$114:$B$267,A146)=0,"",LARGE(Calculation!$B$114:$B$267,A146))</f>
        <v>7643.3269864755639</v>
      </c>
      <c r="H146" s="17"/>
      <c r="I146" s="18"/>
      <c r="J146" s="18"/>
      <c r="K146" s="18"/>
      <c r="L146" s="18"/>
      <c r="M146" s="19"/>
    </row>
    <row r="147" spans="1:13">
      <c r="A147" s="17">
        <v>80</v>
      </c>
      <c r="B147" s="18" t="str">
        <f>IF(F147="","",VLOOKUP(F147,Calculation!$B$114:$E$267,2,FALSE))</f>
        <v>Mike Hill</v>
      </c>
      <c r="C147" s="18" t="str">
        <f>IF(F147="","",VLOOKUP(F147,Calculation!$B$114:$E$267,3,FALSE))</f>
        <v>TAC</v>
      </c>
      <c r="D147" s="18">
        <f>IF(F147="","",VLOOKUP(F147,Calculation!$B$114:$G$267,5,FALSE))</f>
        <v>1</v>
      </c>
      <c r="E147" s="18">
        <f>IF(F147="","",VLOOKUP(F147,Calculation!$B$114:$G$267,6,FALSE))</f>
        <v>1</v>
      </c>
      <c r="F147" s="19">
        <f>IF(LARGE(Calculation!$B$114:$B$267,A147)=0,"",LARGE(Calculation!$B$114:$B$267,A147))</f>
        <v>7622.7724381388807</v>
      </c>
      <c r="H147" s="17"/>
      <c r="I147" s="18"/>
      <c r="J147" s="18"/>
      <c r="K147" s="18"/>
      <c r="L147" s="18"/>
      <c r="M147" s="19"/>
    </row>
    <row r="148" spans="1:13">
      <c r="A148" s="17">
        <v>81</v>
      </c>
      <c r="B148" s="18" t="str">
        <f>IF(F148="","",VLOOKUP(F148,Calculation!$B$114:$E$267,2,FALSE))</f>
        <v>John Lowery</v>
      </c>
      <c r="C148" s="18" t="str">
        <f>IF(F148="","",VLOOKUP(F148,Calculation!$B$114:$E$267,3,FALSE))</f>
        <v>SS</v>
      </c>
      <c r="D148" s="18">
        <f>IF(F148="","",VLOOKUP(F148,Calculation!$B$114:$G$267,5,FALSE))</f>
        <v>1</v>
      </c>
      <c r="E148" s="18">
        <f>IF(F148="","",VLOOKUP(F148,Calculation!$B$114:$G$267,6,FALSE))</f>
        <v>1</v>
      </c>
      <c r="F148" s="19">
        <f>IF(LARGE(Calculation!$B$114:$B$267,A148)=0,"",LARGE(Calculation!$B$114:$B$267,A148))</f>
        <v>7618.1446399156112</v>
      </c>
      <c r="H148" s="17"/>
      <c r="I148" s="18"/>
      <c r="J148" s="18"/>
      <c r="K148" s="18"/>
      <c r="L148" s="18"/>
      <c r="M148" s="19"/>
    </row>
    <row r="149" spans="1:13">
      <c r="A149" s="17">
        <v>82</v>
      </c>
      <c r="B149" s="18" t="str">
        <f>IF(F149="","",VLOOKUP(F149,Calculation!$B$114:$E$267,2,FALSE))</f>
        <v>David Grant</v>
      </c>
      <c r="C149" s="18" t="str">
        <f>IF(F149="","",VLOOKUP(F149,Calculation!$B$114:$E$267,3,FALSE))</f>
        <v>TFH</v>
      </c>
      <c r="D149" s="18">
        <f>IF(F149="","",VLOOKUP(F149,Calculation!$B$114:$G$267,5,FALSE))</f>
        <v>1</v>
      </c>
      <c r="E149" s="18">
        <f>IF(F149="","",VLOOKUP(F149,Calculation!$B$114:$G$267,6,FALSE))</f>
        <v>1</v>
      </c>
      <c r="F149" s="19">
        <f>IF(LARGE(Calculation!$B$114:$B$267,A149)=0,"",LARGE(Calculation!$B$114:$B$267,A149))</f>
        <v>7599.9172803281444</v>
      </c>
      <c r="H149" s="17"/>
      <c r="I149" s="18"/>
      <c r="J149" s="18"/>
      <c r="K149" s="18"/>
      <c r="L149" s="18"/>
      <c r="M149" s="19"/>
    </row>
    <row r="150" spans="1:13">
      <c r="A150" s="17">
        <v>83</v>
      </c>
      <c r="B150" s="18" t="str">
        <f>IF(F150="","",VLOOKUP(F150,Calculation!$B$114:$E$267,2,FALSE))</f>
        <v>Nigel Hodge</v>
      </c>
      <c r="C150" s="18" t="str">
        <f>IF(F150="","",VLOOKUP(F150,Calculation!$B$114:$E$267,3,FALSE))</f>
        <v>TAC</v>
      </c>
      <c r="D150" s="18">
        <f>IF(F150="","",VLOOKUP(F150,Calculation!$B$114:$G$267,5,FALSE))</f>
        <v>1</v>
      </c>
      <c r="E150" s="18">
        <f>IF(F150="","",VLOOKUP(F150,Calculation!$B$114:$G$267,6,FALSE))</f>
        <v>1</v>
      </c>
      <c r="F150" s="19">
        <f>IF(LARGE(Calculation!$B$114:$B$267,A150)=0,"",LARGE(Calculation!$B$114:$B$267,A150))</f>
        <v>7593.4784677066891</v>
      </c>
      <c r="H150" s="17"/>
      <c r="I150" s="18"/>
      <c r="J150" s="18"/>
      <c r="K150" s="18"/>
      <c r="L150" s="18"/>
      <c r="M150" s="19"/>
    </row>
    <row r="151" spans="1:13">
      <c r="A151" s="17">
        <v>84</v>
      </c>
      <c r="B151" s="18" t="str">
        <f>IF(F151="","",VLOOKUP(F151,Calculation!$B$114:$E$267,2,FALSE))</f>
        <v>Mark Williams</v>
      </c>
      <c r="C151" s="18" t="str">
        <f>IF(F151="","",VLOOKUP(F151,Calculation!$B$114:$E$267,3,FALSE))</f>
        <v>BRC</v>
      </c>
      <c r="D151" s="18">
        <f>IF(F151="","",VLOOKUP(F151,Calculation!$B$114:$G$267,5,FALSE))</f>
        <v>1</v>
      </c>
      <c r="E151" s="18">
        <f>IF(F151="","",VLOOKUP(F151,Calculation!$B$114:$G$267,6,FALSE))</f>
        <v>1</v>
      </c>
      <c r="F151" s="19">
        <f>IF(LARGE(Calculation!$B$114:$B$267,A151)=0,"",LARGE(Calculation!$B$114:$B$267,A151))</f>
        <v>7588.6901960154228</v>
      </c>
      <c r="H151" s="17"/>
      <c r="I151" s="18"/>
      <c r="J151" s="18"/>
      <c r="K151" s="18"/>
      <c r="L151" s="18"/>
      <c r="M151" s="19"/>
    </row>
    <row r="152" spans="1:13">
      <c r="A152" s="17">
        <v>85</v>
      </c>
      <c r="B152" s="18" t="str">
        <f>IF(F152="","",VLOOKUP(F152,Calculation!$B$114:$E$267,2,FALSE))</f>
        <v>Paul Yallop</v>
      </c>
      <c r="C152" s="18" t="str">
        <f>IF(F152="","",VLOOKUP(F152,Calculation!$B$114:$E$267,3,FALSE))</f>
        <v>TAC</v>
      </c>
      <c r="D152" s="18">
        <f>IF(F152="","",VLOOKUP(F152,Calculation!$B$114:$G$267,5,FALSE))</f>
        <v>1</v>
      </c>
      <c r="E152" s="18">
        <f>IF(F152="","",VLOOKUP(F152,Calculation!$B$114:$G$267,6,FALSE))</f>
        <v>1</v>
      </c>
      <c r="F152" s="19">
        <f>IF(LARGE(Calculation!$B$114:$B$267,A152)=0,"",LARGE(Calculation!$B$114:$B$267,A152))</f>
        <v>7495.3876280992417</v>
      </c>
      <c r="H152" s="17"/>
      <c r="I152" s="18"/>
      <c r="J152" s="18"/>
      <c r="K152" s="18"/>
      <c r="L152" s="18"/>
      <c r="M152" s="19"/>
    </row>
    <row r="153" spans="1:13">
      <c r="A153" s="17">
        <v>86</v>
      </c>
      <c r="B153" s="18" t="str">
        <f>IF(F153="","",VLOOKUP(F153,Calculation!$B$114:$E$267,2,FALSE))</f>
        <v>Barry Wickson</v>
      </c>
      <c r="C153" s="18" t="str">
        <f>IF(F153="","",VLOOKUP(F153,Calculation!$B$114:$E$267,3,FALSE))</f>
        <v>PAC</v>
      </c>
      <c r="D153" s="18">
        <f>IF(F153="","",VLOOKUP(F153,Calculation!$B$114:$G$267,5,FALSE))</f>
        <v>1</v>
      </c>
      <c r="E153" s="18">
        <f>IF(F153="","",VLOOKUP(F153,Calculation!$B$114:$G$267,6,FALSE))</f>
        <v>1</v>
      </c>
      <c r="F153" s="19">
        <f>IF(LARGE(Calculation!$B$114:$B$267,A153)=0,"",LARGE(Calculation!$B$114:$B$267,A153))</f>
        <v>7494.6696869320585</v>
      </c>
      <c r="H153" s="17"/>
      <c r="I153" s="18"/>
      <c r="J153" s="18"/>
      <c r="K153" s="18"/>
      <c r="L153" s="18"/>
      <c r="M153" s="19"/>
    </row>
    <row r="154" spans="1:13">
      <c r="A154" s="17">
        <v>87</v>
      </c>
      <c r="B154" s="18" t="str">
        <f>IF(F154="","",VLOOKUP(F154,Calculation!$B$114:$E$267,2,FALSE))</f>
        <v>Stuart Payne</v>
      </c>
      <c r="C154" s="18" t="str">
        <f>IF(F154="","",VLOOKUP(F154,Calculation!$B$114:$E$267,3,FALSE))</f>
        <v>EET</v>
      </c>
      <c r="D154" s="18">
        <f>IF(F154="","",VLOOKUP(F154,Calculation!$B$114:$G$267,5,FALSE))</f>
        <v>1</v>
      </c>
      <c r="E154" s="18">
        <f>IF(F154="","",VLOOKUP(F154,Calculation!$B$114:$G$267,6,FALSE))</f>
        <v>1</v>
      </c>
      <c r="F154" s="19">
        <f>IF(LARGE(Calculation!$B$114:$B$267,A154)=0,"",LARGE(Calculation!$B$114:$B$267,A154))</f>
        <v>7478.712550126118</v>
      </c>
      <c r="H154" s="17"/>
      <c r="I154" s="18"/>
      <c r="J154" s="18"/>
      <c r="K154" s="18"/>
      <c r="L154" s="18"/>
      <c r="M154" s="19"/>
    </row>
    <row r="155" spans="1:13">
      <c r="A155" s="17">
        <v>88</v>
      </c>
      <c r="B155" s="18" t="str">
        <f>IF(F155="","",VLOOKUP(F155,Calculation!$B$114:$E$267,2,FALSE))</f>
        <v>Kevin Carley</v>
      </c>
      <c r="C155" s="18" t="str">
        <f>IF(F155="","",VLOOKUP(F155,Calculation!$B$114:$E$267,3,FALSE))</f>
        <v>BWT</v>
      </c>
      <c r="D155" s="18">
        <f>IF(F155="","",VLOOKUP(F155,Calculation!$B$114:$G$267,5,FALSE))</f>
        <v>1</v>
      </c>
      <c r="E155" s="18">
        <f>IF(F155="","",VLOOKUP(F155,Calculation!$B$114:$G$267,6,FALSE))</f>
        <v>1</v>
      </c>
      <c r="F155" s="19">
        <f>IF(LARGE(Calculation!$B$114:$B$267,A155)=0,"",LARGE(Calculation!$B$114:$B$267,A155))</f>
        <v>7466.2064357246136</v>
      </c>
      <c r="H155" s="17"/>
      <c r="I155" s="18"/>
      <c r="J155" s="18"/>
      <c r="K155" s="18"/>
      <c r="L155" s="18"/>
      <c r="M155" s="19"/>
    </row>
    <row r="156" spans="1:13">
      <c r="A156" s="17">
        <v>89</v>
      </c>
      <c r="B156" s="18" t="str">
        <f>IF(F156="","",VLOOKUP(F156,Calculation!$B$114:$E$267,2,FALSE))</f>
        <v>Mark Young</v>
      </c>
      <c r="C156" s="18" t="str">
        <f>IF(F156="","",VLOOKUP(F156,Calculation!$B$114:$E$267,3,FALSE))</f>
        <v>FVS</v>
      </c>
      <c r="D156" s="18">
        <f>IF(F156="","",VLOOKUP(F156,Calculation!$B$114:$G$267,5,FALSE))</f>
        <v>1</v>
      </c>
      <c r="E156" s="18">
        <f>IF(F156="","",VLOOKUP(F156,Calculation!$B$114:$G$267,6,FALSE))</f>
        <v>1</v>
      </c>
      <c r="F156" s="19">
        <f>IF(LARGE(Calculation!$B$114:$B$267,A156)=0,"",LARGE(Calculation!$B$114:$B$267,A156))</f>
        <v>7465.6487776113236</v>
      </c>
      <c r="H156" s="17"/>
      <c r="I156" s="18"/>
      <c r="J156" s="18"/>
      <c r="K156" s="18"/>
      <c r="L156" s="18"/>
      <c r="M156" s="19"/>
    </row>
    <row r="157" spans="1:13">
      <c r="A157" s="17">
        <v>90</v>
      </c>
      <c r="B157" s="18" t="str">
        <f>IF(F157="","",VLOOKUP(F157,Calculation!$B$114:$E$267,2,FALSE))</f>
        <v>Peter Winfield</v>
      </c>
      <c r="C157" s="18" t="str">
        <f>IF(F157="","",VLOOKUP(F157,Calculation!$B$114:$E$267,3,FALSE))</f>
        <v>BSR</v>
      </c>
      <c r="D157" s="18">
        <f>IF(F157="","",VLOOKUP(F157,Calculation!$B$114:$G$267,5,FALSE))</f>
        <v>1</v>
      </c>
      <c r="E157" s="18">
        <f>IF(F157="","",VLOOKUP(F157,Calculation!$B$114:$G$267,6,FALSE))</f>
        <v>1</v>
      </c>
      <c r="F157" s="19">
        <f>IF(LARGE(Calculation!$B$114:$B$267,A157)=0,"",LARGE(Calculation!$B$114:$B$267,A157))</f>
        <v>7463.5935630097065</v>
      </c>
      <c r="H157" s="17"/>
      <c r="I157" s="18"/>
      <c r="J157" s="18"/>
      <c r="K157" s="18"/>
      <c r="L157" s="18"/>
      <c r="M157" s="19"/>
    </row>
    <row r="158" spans="1:13">
      <c r="A158" s="17">
        <v>91</v>
      </c>
      <c r="B158" s="18" t="str">
        <f>IF(F158="","",VLOOKUP(F158,Calculation!$B$114:$E$267,2,FALSE))</f>
        <v>Chris Milne</v>
      </c>
      <c r="C158" s="18" t="str">
        <f>IF(F158="","",VLOOKUP(F158,Calculation!$B$114:$E$267,3,FALSE))</f>
        <v>EET</v>
      </c>
      <c r="D158" s="18">
        <f>IF(F158="","",VLOOKUP(F158,Calculation!$B$114:$G$267,5,FALSE))</f>
        <v>1</v>
      </c>
      <c r="E158" s="18">
        <f>IF(F158="","",VLOOKUP(F158,Calculation!$B$114:$G$267,6,FALSE))</f>
        <v>1</v>
      </c>
      <c r="F158" s="19">
        <f>IF(LARGE(Calculation!$B$114:$B$267,A158)=0,"",LARGE(Calculation!$B$114:$B$267,A158))</f>
        <v>7463.0576324584054</v>
      </c>
      <c r="H158" s="17"/>
      <c r="I158" s="18"/>
      <c r="J158" s="18"/>
      <c r="K158" s="18"/>
      <c r="L158" s="18"/>
      <c r="M158" s="19"/>
    </row>
    <row r="159" spans="1:13">
      <c r="A159" s="17">
        <v>92</v>
      </c>
      <c r="B159" s="18" t="str">
        <f>IF(F159="","",VLOOKUP(F159,Calculation!$B$114:$E$267,2,FALSE))</f>
        <v>Mark Schofield</v>
      </c>
      <c r="C159" s="18" t="str">
        <f>IF(F159="","",VLOOKUP(F159,Calculation!$B$114:$E$267,3,FALSE))</f>
        <v>EPT</v>
      </c>
      <c r="D159" s="18">
        <f>IF(F159="","",VLOOKUP(F159,Calculation!$B$114:$G$267,5,FALSE))</f>
        <v>1</v>
      </c>
      <c r="E159" s="18">
        <f>IF(F159="","",VLOOKUP(F159,Calculation!$B$114:$G$267,6,FALSE))</f>
        <v>1</v>
      </c>
      <c r="F159" s="19">
        <f>IF(LARGE(Calculation!$B$114:$B$267,A159)=0,"",LARGE(Calculation!$B$114:$B$267,A159))</f>
        <v>7437.3703698329855</v>
      </c>
      <c r="H159" s="17"/>
      <c r="I159" s="18"/>
      <c r="J159" s="18"/>
      <c r="K159" s="18"/>
      <c r="L159" s="18"/>
      <c r="M159" s="19"/>
    </row>
    <row r="160" spans="1:13">
      <c r="A160" s="17">
        <v>93</v>
      </c>
      <c r="B160" s="18" t="str">
        <f>IF(F160="","",VLOOKUP(F160,Calculation!$B$114:$E$267,2,FALSE))</f>
        <v>Andrew Verney</v>
      </c>
      <c r="C160" s="18" t="str">
        <f>IF(F160="","",VLOOKUP(F160,Calculation!$B$114:$E$267,3,FALSE))</f>
        <v>TAC</v>
      </c>
      <c r="D160" s="18">
        <f>IF(F160="","",VLOOKUP(F160,Calculation!$B$114:$G$267,5,FALSE))</f>
        <v>1</v>
      </c>
      <c r="E160" s="18">
        <f>IF(F160="","",VLOOKUP(F160,Calculation!$B$114:$G$267,6,FALSE))</f>
        <v>1</v>
      </c>
      <c r="F160" s="19">
        <f>IF(LARGE(Calculation!$B$114:$B$267,A160)=0,"",LARGE(Calculation!$B$114:$B$267,A160))</f>
        <v>7426.1057516353467</v>
      </c>
      <c r="H160" s="17"/>
      <c r="I160" s="18"/>
      <c r="J160" s="18"/>
      <c r="K160" s="18"/>
      <c r="L160" s="18"/>
      <c r="M160" s="19"/>
    </row>
    <row r="161" spans="1:13">
      <c r="A161" s="17">
        <v>94</v>
      </c>
      <c r="B161" s="18" t="str">
        <f>IF(F161="","",VLOOKUP(F161,Calculation!$B$114:$E$267,2,FALSE))</f>
        <v>Nicholas Beardow</v>
      </c>
      <c r="C161" s="18" t="str">
        <f>IF(F161="","",VLOOKUP(F161,Calculation!$B$114:$E$267,3,FALSE))</f>
        <v>BTC</v>
      </c>
      <c r="D161" s="18">
        <f>IF(F161="","",VLOOKUP(F161,Calculation!$B$114:$G$267,5,FALSE))</f>
        <v>1</v>
      </c>
      <c r="E161" s="18">
        <f>IF(F161="","",VLOOKUP(F161,Calculation!$B$114:$G$267,6,FALSE))</f>
        <v>1</v>
      </c>
      <c r="F161" s="19">
        <f>IF(LARGE(Calculation!$B$114:$B$267,A161)=0,"",LARGE(Calculation!$B$114:$B$267,A161))</f>
        <v>7391.5727047626842</v>
      </c>
      <c r="H161" s="17"/>
      <c r="I161" s="18"/>
      <c r="J161" s="18"/>
      <c r="K161" s="18"/>
      <c r="L161" s="18"/>
      <c r="M161" s="19"/>
    </row>
    <row r="162" spans="1:13">
      <c r="A162" s="17">
        <v>95</v>
      </c>
      <c r="B162" s="18" t="str">
        <f>IF(F162="","",VLOOKUP(F162,Calculation!$B$114:$E$267,2,FALSE))</f>
        <v>Clive Savory</v>
      </c>
      <c r="C162" s="18" t="str">
        <f>IF(F162="","",VLOOKUP(F162,Calculation!$B$114:$E$267,3,FALSE))</f>
        <v>BTC</v>
      </c>
      <c r="D162" s="18">
        <f>IF(F162="","",VLOOKUP(F162,Calculation!$B$114:$G$267,5,FALSE))</f>
        <v>1</v>
      </c>
      <c r="E162" s="18">
        <f>IF(F162="","",VLOOKUP(F162,Calculation!$B$114:$G$267,6,FALSE))</f>
        <v>1</v>
      </c>
      <c r="F162" s="19">
        <f>IF(LARGE(Calculation!$B$114:$B$267,A162)=0,"",LARGE(Calculation!$B$114:$B$267,A162))</f>
        <v>7381.002541450458</v>
      </c>
      <c r="H162" s="17"/>
      <c r="I162" s="18"/>
      <c r="J162" s="18"/>
      <c r="K162" s="18"/>
      <c r="L162" s="18"/>
      <c r="M162" s="19"/>
    </row>
    <row r="163" spans="1:13">
      <c r="A163" s="17">
        <v>96</v>
      </c>
      <c r="B163" s="18" t="str">
        <f>IF(F163="","",VLOOKUP(F163,Calculation!$B$114:$E$267,2,FALSE))</f>
        <v>Andrew Shadbolt</v>
      </c>
      <c r="C163" s="18" t="str">
        <f>IF(F163="","",VLOOKUP(F163,Calculation!$B$114:$E$267,3,FALSE))</f>
        <v>TFH</v>
      </c>
      <c r="D163" s="18">
        <f>IF(F163="","",VLOOKUP(F163,Calculation!$B$114:$G$267,5,FALSE))</f>
        <v>1</v>
      </c>
      <c r="E163" s="18">
        <f>IF(F163="","",VLOOKUP(F163,Calculation!$B$114:$G$267,6,FALSE))</f>
        <v>1</v>
      </c>
      <c r="F163" s="19">
        <f>IF(LARGE(Calculation!$B$114:$B$267,A163)=0,"",LARGE(Calculation!$B$114:$B$267,A163))</f>
        <v>7368.2122026198067</v>
      </c>
      <c r="H163" s="17"/>
      <c r="I163" s="18"/>
      <c r="J163" s="18"/>
      <c r="K163" s="18"/>
      <c r="L163" s="18"/>
      <c r="M163" s="19"/>
    </row>
    <row r="164" spans="1:13">
      <c r="A164" s="17">
        <v>97</v>
      </c>
      <c r="B164" s="18" t="str">
        <f>IF(F164="","",VLOOKUP(F164,Calculation!$B$114:$E$267,2,FALSE))</f>
        <v>Bruce Philp</v>
      </c>
      <c r="C164" s="18" t="str">
        <f>IF(F164="","",VLOOKUP(F164,Calculation!$B$114:$E$267,3,FALSE))</f>
        <v>B2T</v>
      </c>
      <c r="D164" s="18">
        <f>IF(F164="","",VLOOKUP(F164,Calculation!$B$114:$G$267,5,FALSE))</f>
        <v>1</v>
      </c>
      <c r="E164" s="18">
        <f>IF(F164="","",VLOOKUP(F164,Calculation!$B$114:$G$267,6,FALSE))</f>
        <v>1</v>
      </c>
      <c r="F164" s="19">
        <f>IF(LARGE(Calculation!$B$114:$B$267,A164)=0,"",LARGE(Calculation!$B$114:$B$267,A164))</f>
        <v>7320.8321514901172</v>
      </c>
      <c r="H164" s="17"/>
      <c r="I164" s="18"/>
      <c r="J164" s="18"/>
      <c r="K164" s="18"/>
      <c r="L164" s="18"/>
      <c r="M164" s="19"/>
    </row>
    <row r="165" spans="1:13">
      <c r="A165" s="17">
        <v>98</v>
      </c>
      <c r="B165" s="18" t="str">
        <f>IF(F165="","",VLOOKUP(F165,Calculation!$B$114:$E$267,2,FALSE))</f>
        <v>William Long</v>
      </c>
      <c r="C165" s="18" t="str">
        <f>IF(F165="","",VLOOKUP(F165,Calculation!$B$114:$E$267,3,FALSE))</f>
        <v>FVS</v>
      </c>
      <c r="D165" s="18">
        <f>IF(F165="","",VLOOKUP(F165,Calculation!$B$114:$G$267,5,FALSE))</f>
        <v>1</v>
      </c>
      <c r="E165" s="18">
        <f>IF(F165="","",VLOOKUP(F165,Calculation!$B$114:$G$267,6,FALSE))</f>
        <v>1</v>
      </c>
      <c r="F165" s="19">
        <f>IF(LARGE(Calculation!$B$114:$B$267,A165)=0,"",LARGE(Calculation!$B$114:$B$267,A165))</f>
        <v>7278.4059524899276</v>
      </c>
      <c r="H165" s="17"/>
      <c r="I165" s="18"/>
      <c r="J165" s="18"/>
      <c r="K165" s="18"/>
      <c r="L165" s="18"/>
      <c r="M165" s="19"/>
    </row>
    <row r="166" spans="1:13">
      <c r="A166" s="17">
        <v>99</v>
      </c>
      <c r="B166" s="18" t="str">
        <f>IF(F166="","",VLOOKUP(F166,Calculation!$B$114:$E$267,2,FALSE))</f>
        <v>William White</v>
      </c>
      <c r="C166" s="18" t="str">
        <f>IF(F166="","",VLOOKUP(F166,Calculation!$B$114:$E$267,3,FALSE))</f>
        <v>B2T</v>
      </c>
      <c r="D166" s="18">
        <f>IF(F166="","",VLOOKUP(F166,Calculation!$B$114:$G$267,5,FALSE))</f>
        <v>1</v>
      </c>
      <c r="E166" s="18">
        <f>IF(F166="","",VLOOKUP(F166,Calculation!$B$114:$G$267,6,FALSE))</f>
        <v>1</v>
      </c>
      <c r="F166" s="19">
        <f>IF(LARGE(Calculation!$B$114:$B$267,A166)=0,"",LARGE(Calculation!$B$114:$B$267,A166))</f>
        <v>7243.7321735807418</v>
      </c>
      <c r="H166" s="17"/>
      <c r="I166" s="18"/>
      <c r="J166" s="18"/>
      <c r="K166" s="18"/>
      <c r="L166" s="18"/>
      <c r="M166" s="19"/>
    </row>
    <row r="167" spans="1:13">
      <c r="A167" s="17">
        <v>100</v>
      </c>
      <c r="B167" s="18" t="str">
        <f>IF(F167="","",VLOOKUP(F167,Calculation!$B$114:$E$267,2,FALSE))</f>
        <v>Greg Evans</v>
      </c>
      <c r="C167" s="18" t="str">
        <f>IF(F167="","",VLOOKUP(F167,Calculation!$B$114:$E$267,3,FALSE))</f>
        <v>FVS</v>
      </c>
      <c r="D167" s="18">
        <f>IF(F167="","",VLOOKUP(F167,Calculation!$B$114:$G$267,5,FALSE))</f>
        <v>1</v>
      </c>
      <c r="E167" s="18">
        <f>IF(F167="","",VLOOKUP(F167,Calculation!$B$114:$G$267,6,FALSE))</f>
        <v>1</v>
      </c>
      <c r="F167" s="19">
        <f>IF(LARGE(Calculation!$B$114:$B$267,A167)=0,"",LARGE(Calculation!$B$114:$B$267,A167))</f>
        <v>7237.5815782051277</v>
      </c>
      <c r="H167" s="17"/>
      <c r="I167" s="18"/>
      <c r="J167" s="18"/>
      <c r="K167" s="18"/>
      <c r="L167" s="18"/>
      <c r="M167" s="19"/>
    </row>
    <row r="168" spans="1:13">
      <c r="A168" s="17">
        <v>101</v>
      </c>
      <c r="B168" s="18" t="str">
        <f>IF(F168="","",VLOOKUP(F168,Calculation!$B$114:$E$267,2,FALSE))</f>
        <v>Roland Shaw</v>
      </c>
      <c r="C168" s="18" t="str">
        <f>IF(F168="","",VLOOKUP(F168,Calculation!$B$114:$E$267,3,FALSE))</f>
        <v>TAC</v>
      </c>
      <c r="D168" s="18">
        <f>IF(F168="","",VLOOKUP(F168,Calculation!$B$114:$G$267,5,FALSE))</f>
        <v>1</v>
      </c>
      <c r="E168" s="18">
        <f>IF(F168="","",VLOOKUP(F168,Calculation!$B$114:$G$267,6,FALSE))</f>
        <v>1</v>
      </c>
      <c r="F168" s="19">
        <f>IF(LARGE(Calculation!$B$114:$B$267,A168)=0,"",LARGE(Calculation!$B$114:$B$267,A168))</f>
        <v>7236.1321428159408</v>
      </c>
      <c r="H168" s="17"/>
      <c r="I168" s="18"/>
      <c r="J168" s="18"/>
      <c r="K168" s="18"/>
      <c r="L168" s="18"/>
      <c r="M168" s="19"/>
    </row>
    <row r="169" spans="1:13">
      <c r="A169" s="17">
        <v>102</v>
      </c>
      <c r="B169" s="18" t="str">
        <f>IF(F169="","",VLOOKUP(F169,Calculation!$B$114:$E$267,2,FALSE))</f>
        <v>Grayhame Fish</v>
      </c>
      <c r="C169" s="18" t="str">
        <f>IF(F169="","",VLOOKUP(F169,Calculation!$B$114:$E$267,3,FALSE))</f>
        <v>TAC</v>
      </c>
      <c r="D169" s="18">
        <f>IF(F169="","",VLOOKUP(F169,Calculation!$B$114:$G$267,5,FALSE))</f>
        <v>1</v>
      </c>
      <c r="E169" s="18">
        <f>IF(F169="","",VLOOKUP(F169,Calculation!$B$114:$G$267,6,FALSE))</f>
        <v>1</v>
      </c>
      <c r="F169" s="19">
        <f>IF(LARGE(Calculation!$B$114:$B$267,A169)=0,"",LARGE(Calculation!$B$114:$B$267,A169))</f>
        <v>7205.7973773447666</v>
      </c>
      <c r="H169" s="17"/>
      <c r="I169" s="18"/>
      <c r="J169" s="18"/>
      <c r="K169" s="18"/>
      <c r="L169" s="18"/>
      <c r="M169" s="19"/>
    </row>
    <row r="170" spans="1:13">
      <c r="A170" s="17">
        <v>103</v>
      </c>
      <c r="B170" s="18" t="str">
        <f>IF(F170="","",VLOOKUP(F170,Calculation!$B$114:$E$267,2,FALSE))</f>
        <v>Nigel Morgans</v>
      </c>
      <c r="C170" s="18" t="str">
        <f>IF(F170="","",VLOOKUP(F170,Calculation!$B$114:$E$267,3,FALSE))</f>
        <v>EET</v>
      </c>
      <c r="D170" s="18">
        <f>IF(F170="","",VLOOKUP(F170,Calculation!$B$114:$G$267,5,FALSE))</f>
        <v>1</v>
      </c>
      <c r="E170" s="18">
        <f>IF(F170="","",VLOOKUP(F170,Calculation!$B$114:$G$267,6,FALSE))</f>
        <v>1</v>
      </c>
      <c r="F170" s="19">
        <f>IF(LARGE(Calculation!$B$114:$B$267,A170)=0,"",LARGE(Calculation!$B$114:$B$267,A170))</f>
        <v>7194.661320894601</v>
      </c>
      <c r="H170" s="17"/>
      <c r="I170" s="18"/>
      <c r="J170" s="18"/>
      <c r="K170" s="18"/>
      <c r="L170" s="18"/>
      <c r="M170" s="19"/>
    </row>
    <row r="171" spans="1:13">
      <c r="A171" s="17">
        <v>104</v>
      </c>
      <c r="B171" s="18" t="str">
        <f>IF(F171="","",VLOOKUP(F171,Calculation!$B$114:$E$267,2,FALSE))</f>
        <v>Mike Wheatley</v>
      </c>
      <c r="C171" s="18" t="str">
        <f>IF(F171="","",VLOOKUP(F171,Calculation!$B$114:$E$267,3,FALSE))</f>
        <v>TSE</v>
      </c>
      <c r="D171" s="18">
        <f>IF(F171="","",VLOOKUP(F171,Calculation!$B$114:$G$267,5,FALSE))</f>
        <v>1</v>
      </c>
      <c r="E171" s="18">
        <f>IF(F171="","",VLOOKUP(F171,Calculation!$B$114:$G$267,6,FALSE))</f>
        <v>1</v>
      </c>
      <c r="F171" s="19">
        <f>IF(LARGE(Calculation!$B$114:$B$267,A171)=0,"",LARGE(Calculation!$B$114:$B$267,A171))</f>
        <v>7148.7259059724256</v>
      </c>
      <c r="H171" s="17"/>
      <c r="I171" s="18"/>
      <c r="J171" s="18"/>
      <c r="K171" s="18"/>
      <c r="L171" s="18"/>
      <c r="M171" s="19"/>
    </row>
    <row r="172" spans="1:13">
      <c r="A172" s="17">
        <v>105</v>
      </c>
      <c r="B172" s="18" t="str">
        <f>IF(F172="","",VLOOKUP(F172,Calculation!$B$114:$E$267,2,FALSE))</f>
        <v>Colin Matthews</v>
      </c>
      <c r="C172" s="18" t="str">
        <f>IF(F172="","",VLOOKUP(F172,Calculation!$B$114:$E$267,3,FALSE))</f>
        <v>HWR</v>
      </c>
      <c r="D172" s="18">
        <f>IF(F172="","",VLOOKUP(F172,Calculation!$B$114:$G$267,5,FALSE))</f>
        <v>1</v>
      </c>
      <c r="E172" s="18">
        <f>IF(F172="","",VLOOKUP(F172,Calculation!$B$114:$G$267,6,FALSE))</f>
        <v>1</v>
      </c>
      <c r="F172" s="19">
        <f>IF(LARGE(Calculation!$B$114:$B$267,A172)=0,"",LARGE(Calculation!$B$114:$B$267,A172))</f>
        <v>7145.0067368471719</v>
      </c>
      <c r="H172" s="17"/>
      <c r="I172" s="18"/>
      <c r="J172" s="18"/>
      <c r="K172" s="18"/>
      <c r="L172" s="18"/>
      <c r="M172" s="19"/>
    </row>
    <row r="173" spans="1:13">
      <c r="A173" s="17">
        <v>106</v>
      </c>
      <c r="B173" s="18" t="str">
        <f>IF(F173="","",VLOOKUP(F173,Calculation!$B$114:$E$267,2,FALSE))</f>
        <v>Philip Elms</v>
      </c>
      <c r="C173" s="18" t="str">
        <f>IF(F173="","",VLOOKUP(F173,Calculation!$B$114:$E$267,3,FALSE))</f>
        <v>DMT</v>
      </c>
      <c r="D173" s="18">
        <f>IF(F173="","",VLOOKUP(F173,Calculation!$B$114:$G$267,5,FALSE))</f>
        <v>1</v>
      </c>
      <c r="E173" s="18">
        <f>IF(F173="","",VLOOKUP(F173,Calculation!$B$114:$G$267,6,FALSE))</f>
        <v>1</v>
      </c>
      <c r="F173" s="19">
        <f>IF(LARGE(Calculation!$B$114:$B$267,A173)=0,"",LARGE(Calculation!$B$114:$B$267,A173))</f>
        <v>7101.5655860410634</v>
      </c>
      <c r="H173" s="17"/>
      <c r="I173" s="18"/>
      <c r="J173" s="18"/>
      <c r="K173" s="18"/>
      <c r="L173" s="18"/>
      <c r="M173" s="19"/>
    </row>
    <row r="174" spans="1:13">
      <c r="A174" s="17">
        <v>107</v>
      </c>
      <c r="B174" s="18" t="str">
        <f>IF(F174="","",VLOOKUP(F174,Calculation!$B$114:$E$267,2,FALSE))</f>
        <v>Graham Bainger</v>
      </c>
      <c r="C174" s="18" t="str">
        <f>IF(F174="","",VLOOKUP(F174,Calculation!$B$114:$E$267,3,FALSE))</f>
        <v>TAC</v>
      </c>
      <c r="D174" s="18">
        <f>IF(F174="","",VLOOKUP(F174,Calculation!$B$114:$G$267,5,FALSE))</f>
        <v>1</v>
      </c>
      <c r="E174" s="18">
        <f>IF(F174="","",VLOOKUP(F174,Calculation!$B$114:$G$267,6,FALSE))</f>
        <v>1</v>
      </c>
      <c r="F174" s="19">
        <f>IF(LARGE(Calculation!$B$114:$B$267,A174)=0,"",LARGE(Calculation!$B$114:$B$267,A174))</f>
        <v>7046.7489879518071</v>
      </c>
      <c r="H174" s="17"/>
      <c r="I174" s="18"/>
      <c r="J174" s="18"/>
      <c r="K174" s="18"/>
      <c r="L174" s="18"/>
      <c r="M174" s="19"/>
    </row>
    <row r="175" spans="1:13">
      <c r="A175" s="17">
        <v>108</v>
      </c>
      <c r="B175" s="18" t="str">
        <f>IF(F175="","",VLOOKUP(F175,Calculation!$B$114:$E$267,2,FALSE))</f>
        <v>Colin Corby</v>
      </c>
      <c r="C175" s="18" t="str">
        <f>IF(F175="","",VLOOKUP(F175,Calculation!$B$114:$E$267,3,FALSE))</f>
        <v>BWT</v>
      </c>
      <c r="D175" s="18">
        <f>IF(F175="","",VLOOKUP(F175,Calculation!$B$114:$G$267,5,FALSE))</f>
        <v>1</v>
      </c>
      <c r="E175" s="18">
        <f>IF(F175="","",VLOOKUP(F175,Calculation!$B$114:$G$267,6,FALSE))</f>
        <v>1</v>
      </c>
      <c r="F175" s="19">
        <f>IF(LARGE(Calculation!$B$114:$B$267,A175)=0,"",LARGE(Calculation!$B$114:$B$267,A175))</f>
        <v>7039.3686531168842</v>
      </c>
      <c r="H175" s="17"/>
      <c r="I175" s="18"/>
      <c r="J175" s="18"/>
      <c r="K175" s="18"/>
      <c r="L175" s="18"/>
      <c r="M175" s="19"/>
    </row>
    <row r="176" spans="1:13">
      <c r="A176" s="17">
        <v>109</v>
      </c>
      <c r="B176" s="18" t="str">
        <f>IF(F176="","",VLOOKUP(F176,Calculation!$B$114:$E$267,2,FALSE))</f>
        <v>Derek Daly</v>
      </c>
      <c r="C176" s="18" t="str">
        <f>IF(F176="","",VLOOKUP(F176,Calculation!$B$114:$E$267,3,FALSE))</f>
        <v>ITC</v>
      </c>
      <c r="D176" s="18">
        <f>IF(F176="","",VLOOKUP(F176,Calculation!$B$114:$G$267,5,FALSE))</f>
        <v>1</v>
      </c>
      <c r="E176" s="18">
        <f>IF(F176="","",VLOOKUP(F176,Calculation!$B$114:$G$267,6,FALSE))</f>
        <v>1</v>
      </c>
      <c r="F176" s="19">
        <f>IF(LARGE(Calculation!$B$114:$B$267,A176)=0,"",LARGE(Calculation!$B$114:$B$267,A176))</f>
        <v>7037.0377970370364</v>
      </c>
      <c r="H176" s="17"/>
      <c r="I176" s="18"/>
      <c r="J176" s="18"/>
      <c r="K176" s="18"/>
      <c r="L176" s="18"/>
      <c r="M176" s="19"/>
    </row>
    <row r="177" spans="1:13">
      <c r="A177" s="17">
        <v>110</v>
      </c>
      <c r="B177" s="18" t="str">
        <f>IF(F177="","",VLOOKUP(F177,Calculation!$B$114:$E$267,2,FALSE))</f>
        <v>Steven Sharpe</v>
      </c>
      <c r="C177" s="18" t="str">
        <f>IF(F177="","",VLOOKUP(F177,Calculation!$B$114:$E$267,3,FALSE))</f>
        <v>CTC</v>
      </c>
      <c r="D177" s="18">
        <f>IF(F177="","",VLOOKUP(F177,Calculation!$B$114:$G$267,5,FALSE))</f>
        <v>1</v>
      </c>
      <c r="E177" s="18">
        <f>IF(F177="","",VLOOKUP(F177,Calculation!$B$114:$G$267,6,FALSE))</f>
        <v>1</v>
      </c>
      <c r="F177" s="19">
        <f>IF(LARGE(Calculation!$B$114:$B$267,A177)=0,"",LARGE(Calculation!$B$114:$B$267,A177))</f>
        <v>6994.5989584674435</v>
      </c>
      <c r="H177" s="17"/>
      <c r="I177" s="18"/>
      <c r="J177" s="18"/>
      <c r="K177" s="18"/>
      <c r="L177" s="18"/>
      <c r="M177" s="19"/>
    </row>
    <row r="178" spans="1:13">
      <c r="A178" s="17">
        <v>111</v>
      </c>
      <c r="B178" s="18" t="str">
        <f>IF(F178="","",VLOOKUP(F178,Calculation!$B$114:$E$267,2,FALSE))</f>
        <v>Stephen Baker</v>
      </c>
      <c r="C178" s="18" t="str">
        <f>IF(F178="","",VLOOKUP(F178,Calculation!$B$114:$E$267,3,FALSE))</f>
        <v>TAC</v>
      </c>
      <c r="D178" s="18">
        <f>IF(F178="","",VLOOKUP(F178,Calculation!$B$114:$G$267,5,FALSE))</f>
        <v>1</v>
      </c>
      <c r="E178" s="18">
        <f>IF(F178="","",VLOOKUP(F178,Calculation!$B$114:$G$267,6,FALSE))</f>
        <v>1</v>
      </c>
      <c r="F178" s="19">
        <f>IF(LARGE(Calculation!$B$114:$B$267,A178)=0,"",LARGE(Calculation!$B$114:$B$267,A178))</f>
        <v>6989.4856176099429</v>
      </c>
      <c r="H178" s="17"/>
      <c r="I178" s="18"/>
      <c r="J178" s="18"/>
      <c r="K178" s="18"/>
      <c r="L178" s="18"/>
      <c r="M178" s="19"/>
    </row>
    <row r="179" spans="1:13">
      <c r="A179" s="17">
        <v>112</v>
      </c>
      <c r="B179" s="18" t="str">
        <f>IF(F179="","",VLOOKUP(F179,Calculation!$B$114:$E$267,2,FALSE))</f>
        <v>Glen Nelson</v>
      </c>
      <c r="C179" s="18" t="str">
        <f>IF(F179="","",VLOOKUP(F179,Calculation!$B$114:$E$267,3,FALSE))</f>
        <v>TAC</v>
      </c>
      <c r="D179" s="18">
        <f>IF(F179="","",VLOOKUP(F179,Calculation!$B$114:$G$267,5,FALSE))</f>
        <v>1</v>
      </c>
      <c r="E179" s="18">
        <f>IF(F179="","",VLOOKUP(F179,Calculation!$B$114:$G$267,6,FALSE))</f>
        <v>1</v>
      </c>
      <c r="F179" s="19">
        <f>IF(LARGE(Calculation!$B$114:$B$267,A179)=0,"",LARGE(Calculation!$B$114:$B$267,A179))</f>
        <v>6987.0447151208646</v>
      </c>
      <c r="H179" s="17"/>
      <c r="I179" s="18"/>
      <c r="J179" s="18"/>
      <c r="K179" s="18"/>
      <c r="L179" s="18"/>
      <c r="M179" s="19"/>
    </row>
    <row r="180" spans="1:13">
      <c r="A180" s="17">
        <v>113</v>
      </c>
      <c r="B180" s="18" t="str">
        <f>IF(F180="","",VLOOKUP(F180,Calculation!$B$114:$E$267,2,FALSE))</f>
        <v>Stuart Jago</v>
      </c>
      <c r="C180" s="18" t="str">
        <f>IF(F180="","",VLOOKUP(F180,Calculation!$B$114:$E$267,3,FALSE))</f>
        <v>EET</v>
      </c>
      <c r="D180" s="18">
        <f>IF(F180="","",VLOOKUP(F180,Calculation!$B$114:$G$267,5,FALSE))</f>
        <v>1</v>
      </c>
      <c r="E180" s="18">
        <f>IF(F180="","",VLOOKUP(F180,Calculation!$B$114:$G$267,6,FALSE))</f>
        <v>1</v>
      </c>
      <c r="F180" s="19">
        <f>IF(LARGE(Calculation!$B$114:$B$267,A180)=0,"",LARGE(Calculation!$B$114:$B$267,A180))</f>
        <v>6966.835383262629</v>
      </c>
      <c r="H180" s="17"/>
      <c r="I180" s="18"/>
      <c r="J180" s="18"/>
      <c r="K180" s="18"/>
      <c r="L180" s="18"/>
      <c r="M180" s="19"/>
    </row>
    <row r="181" spans="1:13">
      <c r="A181" s="17">
        <v>114</v>
      </c>
      <c r="B181" s="18" t="str">
        <f>IF(F181="","",VLOOKUP(F181,Calculation!$B$114:$E$267,2,FALSE))</f>
        <v>Andre Potgieter</v>
      </c>
      <c r="C181" s="18" t="str">
        <f>IF(F181="","",VLOOKUP(F181,Calculation!$B$114:$E$267,3,FALSE))</f>
        <v>TAC</v>
      </c>
      <c r="D181" s="18">
        <f>IF(F181="","",VLOOKUP(F181,Calculation!$B$114:$G$267,5,FALSE))</f>
        <v>1</v>
      </c>
      <c r="E181" s="18">
        <f>IF(F181="","",VLOOKUP(F181,Calculation!$B$114:$G$267,6,FALSE))</f>
        <v>1</v>
      </c>
      <c r="F181" s="19">
        <f>IF(LARGE(Calculation!$B$114:$B$267,A181)=0,"",LARGE(Calculation!$B$114:$B$267,A181))</f>
        <v>6935.7765444407551</v>
      </c>
      <c r="H181" s="17"/>
      <c r="I181" s="18"/>
      <c r="J181" s="18"/>
      <c r="K181" s="18"/>
      <c r="L181" s="18"/>
      <c r="M181" s="19"/>
    </row>
    <row r="182" spans="1:13">
      <c r="A182" s="17">
        <v>115</v>
      </c>
      <c r="B182" s="18" t="str">
        <f>IF(F182="","",VLOOKUP(F182,Calculation!$B$114:$E$267,2,FALSE))</f>
        <v>Verney Andrew</v>
      </c>
      <c r="C182" s="18" t="str">
        <f>IF(F182="","",VLOOKUP(F182,Calculation!$B$114:$E$267,3,FALSE))</f>
        <v>TAC</v>
      </c>
      <c r="D182" s="18">
        <f>IF(F182="","",VLOOKUP(F182,Calculation!$B$114:$G$267,5,FALSE))</f>
        <v>1</v>
      </c>
      <c r="E182" s="18">
        <f>IF(F182="","",VLOOKUP(F182,Calculation!$B$114:$G$267,6,FALSE))</f>
        <v>1</v>
      </c>
      <c r="F182" s="19">
        <f>IF(LARGE(Calculation!$B$114:$B$267,A182)=0,"",LARGE(Calculation!$B$114:$B$267,A182))</f>
        <v>6931.8078287932876</v>
      </c>
      <c r="H182" s="17"/>
      <c r="I182" s="18"/>
      <c r="J182" s="18"/>
      <c r="K182" s="18"/>
      <c r="L182" s="18"/>
      <c r="M182" s="19"/>
    </row>
    <row r="183" spans="1:13">
      <c r="A183" s="17">
        <v>116</v>
      </c>
      <c r="B183" s="18" t="str">
        <f>IF(F183="","",VLOOKUP(F183,Calculation!$B$114:$E$267,2,FALSE))</f>
        <v>Neil Coleman</v>
      </c>
      <c r="C183" s="18" t="str">
        <f>IF(F183="","",VLOOKUP(F183,Calculation!$B$114:$E$267,3,FALSE))</f>
        <v>TAC</v>
      </c>
      <c r="D183" s="18">
        <f>IF(F183="","",VLOOKUP(F183,Calculation!$B$114:$G$267,5,FALSE))</f>
        <v>1</v>
      </c>
      <c r="E183" s="18">
        <f>IF(F183="","",VLOOKUP(F183,Calculation!$B$114:$G$267,6,FALSE))</f>
        <v>1</v>
      </c>
      <c r="F183" s="19">
        <f>IF(LARGE(Calculation!$B$114:$B$267,A183)=0,"",LARGE(Calculation!$B$114:$B$267,A183))</f>
        <v>6909.5560124893682</v>
      </c>
      <c r="H183" s="17"/>
      <c r="I183" s="18"/>
      <c r="J183" s="18"/>
      <c r="K183" s="18"/>
      <c r="L183" s="18"/>
      <c r="M183" s="19"/>
    </row>
    <row r="184" spans="1:13">
      <c r="A184" s="17">
        <v>117</v>
      </c>
      <c r="B184" s="18" t="str">
        <f>IF(F184="","",VLOOKUP(F184,Calculation!$B$114:$E$267,2,FALSE))</f>
        <v>Peter Bryan</v>
      </c>
      <c r="C184" s="18" t="str">
        <f>IF(F184="","",VLOOKUP(F184,Calculation!$B$114:$E$267,3,FALSE))</f>
        <v>B2T</v>
      </c>
      <c r="D184" s="18">
        <f>IF(F184="","",VLOOKUP(F184,Calculation!$B$114:$G$267,5,FALSE))</f>
        <v>1</v>
      </c>
      <c r="E184" s="18">
        <f>IF(F184="","",VLOOKUP(F184,Calculation!$B$114:$G$267,6,FALSE))</f>
        <v>1</v>
      </c>
      <c r="F184" s="19">
        <f>IF(LARGE(Calculation!$B$114:$B$267,A184)=0,"",LARGE(Calculation!$B$114:$B$267,A184))</f>
        <v>6827.2880401436132</v>
      </c>
      <c r="H184" s="17"/>
      <c r="I184" s="18"/>
      <c r="J184" s="18"/>
      <c r="K184" s="18"/>
      <c r="L184" s="18"/>
      <c r="M184" s="19"/>
    </row>
    <row r="185" spans="1:13">
      <c r="A185" s="17">
        <v>118</v>
      </c>
      <c r="B185" s="18" t="str">
        <f>IF(F185="","",VLOOKUP(F185,Calculation!$B$114:$E$267,2,FALSE))</f>
        <v>Andrew Hall</v>
      </c>
      <c r="C185" s="18" t="str">
        <f>IF(F185="","",VLOOKUP(F185,Calculation!$B$114:$E$267,3,FALSE))</f>
        <v>TSE</v>
      </c>
      <c r="D185" s="18">
        <f>IF(F185="","",VLOOKUP(F185,Calculation!$B$114:$G$267,5,FALSE))</f>
        <v>1</v>
      </c>
      <c r="E185" s="18">
        <f>IF(F185="","",VLOOKUP(F185,Calculation!$B$114:$G$267,6,FALSE))</f>
        <v>1</v>
      </c>
      <c r="F185" s="19">
        <f>IF(LARGE(Calculation!$B$114:$B$267,A185)=0,"",LARGE(Calculation!$B$114:$B$267,A185))</f>
        <v>6812.8522387758603</v>
      </c>
      <c r="H185" s="17"/>
      <c r="I185" s="18"/>
      <c r="J185" s="18"/>
      <c r="K185" s="18"/>
      <c r="L185" s="18"/>
      <c r="M185" s="19"/>
    </row>
    <row r="186" spans="1:13">
      <c r="A186" s="17">
        <v>119</v>
      </c>
      <c r="B186" s="18" t="str">
        <f>IF(F186="","",VLOOKUP(F186,Calculation!$B$114:$E$267,2,FALSE))</f>
        <v>Mark Hogan</v>
      </c>
      <c r="C186" s="18" t="str">
        <f>IF(F186="","",VLOOKUP(F186,Calculation!$B$114:$E$267,3,FALSE))</f>
        <v>EET</v>
      </c>
      <c r="D186" s="18">
        <f>IF(F186="","",VLOOKUP(F186,Calculation!$B$114:$G$267,5,FALSE))</f>
        <v>1</v>
      </c>
      <c r="E186" s="18">
        <f>IF(F186="","",VLOOKUP(F186,Calculation!$B$114:$G$267,6,FALSE))</f>
        <v>1</v>
      </c>
      <c r="F186" s="19">
        <f>IF(LARGE(Calculation!$B$114:$B$267,A186)=0,"",LARGE(Calculation!$B$114:$B$267,A186))</f>
        <v>6731.1213291864278</v>
      </c>
      <c r="H186" s="17"/>
      <c r="I186" s="18"/>
      <c r="J186" s="18"/>
      <c r="K186" s="18"/>
      <c r="L186" s="18"/>
      <c r="M186" s="19"/>
    </row>
    <row r="187" spans="1:13">
      <c r="A187" s="17">
        <v>120</v>
      </c>
      <c r="B187" s="18" t="str">
        <f>IF(F187="","",VLOOKUP(F187,Calculation!$B$114:$E$267,2,FALSE))</f>
        <v>Paul Tovell</v>
      </c>
      <c r="C187" s="18" t="str">
        <f>IF(F187="","",VLOOKUP(F187,Calculation!$B$114:$E$267,3,FALSE))</f>
        <v>53M</v>
      </c>
      <c r="D187" s="18">
        <f>IF(F187="","",VLOOKUP(F187,Calculation!$B$114:$G$267,5,FALSE))</f>
        <v>1</v>
      </c>
      <c r="E187" s="18">
        <f>IF(F187="","",VLOOKUP(F187,Calculation!$B$114:$G$267,6,FALSE))</f>
        <v>1</v>
      </c>
      <c r="F187" s="19">
        <f>IF(LARGE(Calculation!$B$114:$B$267,A187)=0,"",LARGE(Calculation!$B$114:$B$267,A187))</f>
        <v>6726.7809151560987</v>
      </c>
      <c r="H187" s="17"/>
      <c r="I187" s="18"/>
      <c r="J187" s="18"/>
      <c r="K187" s="18"/>
      <c r="L187" s="18"/>
      <c r="M187" s="19"/>
    </row>
    <row r="188" spans="1:13">
      <c r="A188" s="17">
        <v>121</v>
      </c>
      <c r="B188" s="18" t="str">
        <f>IF(F188="","",VLOOKUP(F188,Calculation!$B$114:$E$267,2,FALSE))</f>
        <v>David Andrews</v>
      </c>
      <c r="C188" s="18" t="str">
        <f>IF(F188="","",VLOOKUP(F188,Calculation!$B$114:$E$267,3,FALSE))</f>
        <v>WRC</v>
      </c>
      <c r="D188" s="18">
        <f>IF(F188="","",VLOOKUP(F188,Calculation!$B$114:$G$267,5,FALSE))</f>
        <v>1</v>
      </c>
      <c r="E188" s="18">
        <f>IF(F188="","",VLOOKUP(F188,Calculation!$B$114:$G$267,6,FALSE))</f>
        <v>1</v>
      </c>
      <c r="F188" s="19">
        <f>IF(LARGE(Calculation!$B$114:$B$267,A188)=0,"",LARGE(Calculation!$B$114:$B$267,A188))</f>
        <v>6683.8661855722321</v>
      </c>
      <c r="H188" s="17"/>
      <c r="I188" s="18"/>
      <c r="J188" s="18"/>
      <c r="K188" s="18"/>
      <c r="L188" s="18"/>
      <c r="M188" s="19"/>
    </row>
    <row r="189" spans="1:13">
      <c r="A189" s="17">
        <v>122</v>
      </c>
      <c r="B189" s="18" t="str">
        <f>IF(F189="","",VLOOKUP(F189,Calculation!$B$114:$E$267,2,FALSE))</f>
        <v>David Brown</v>
      </c>
      <c r="C189" s="18" t="str">
        <f>IF(F189="","",VLOOKUP(F189,Calculation!$B$114:$E$267,3,FALSE))</f>
        <v>TAC</v>
      </c>
      <c r="D189" s="18">
        <f>IF(F189="","",VLOOKUP(F189,Calculation!$B$114:$G$267,5,FALSE))</f>
        <v>1</v>
      </c>
      <c r="E189" s="18">
        <f>IF(F189="","",VLOOKUP(F189,Calculation!$B$114:$G$267,6,FALSE))</f>
        <v>1</v>
      </c>
      <c r="F189" s="19">
        <f>IF(LARGE(Calculation!$B$114:$B$267,A189)=0,"",LARGE(Calculation!$B$114:$B$267,A189))</f>
        <v>6645.5879679689378</v>
      </c>
      <c r="H189" s="17"/>
      <c r="I189" s="18"/>
      <c r="J189" s="18"/>
      <c r="K189" s="18"/>
      <c r="L189" s="18"/>
      <c r="M189" s="19"/>
    </row>
    <row r="190" spans="1:13">
      <c r="A190" s="17">
        <v>123</v>
      </c>
      <c r="B190" s="18" t="str">
        <f>IF(F190="","",VLOOKUP(F190,Calculation!$B$114:$E$267,2,FALSE))</f>
        <v>Simon Taylor</v>
      </c>
      <c r="C190" s="18" t="str">
        <f>IF(F190="","",VLOOKUP(F190,Calculation!$B$114:$E$267,3,FALSE))</f>
        <v>PAC</v>
      </c>
      <c r="D190" s="18">
        <f>IF(F190="","",VLOOKUP(F190,Calculation!$B$114:$G$267,5,FALSE))</f>
        <v>1</v>
      </c>
      <c r="E190" s="18">
        <f>IF(F190="","",VLOOKUP(F190,Calculation!$B$114:$G$267,6,FALSE))</f>
        <v>1</v>
      </c>
      <c r="F190" s="19">
        <f>IF(LARGE(Calculation!$B$114:$B$267,A190)=0,"",LARGE(Calculation!$B$114:$B$267,A190))</f>
        <v>6586.4567400729193</v>
      </c>
      <c r="H190" s="17"/>
      <c r="I190" s="18"/>
      <c r="J190" s="18"/>
      <c r="K190" s="18"/>
      <c r="L190" s="18"/>
      <c r="M190" s="19"/>
    </row>
    <row r="191" spans="1:13">
      <c r="A191" s="17">
        <v>124</v>
      </c>
      <c r="B191" s="18" t="str">
        <f>IF(F191="","",VLOOKUP(F191,Calculation!$B$114:$E$267,2,FALSE))</f>
        <v>Bruno Delacave</v>
      </c>
      <c r="C191" s="18" t="str">
        <f>IF(F191="","",VLOOKUP(F191,Calculation!$B$114:$E$267,3,FALSE))</f>
        <v>TAC</v>
      </c>
      <c r="D191" s="18">
        <f>IF(F191="","",VLOOKUP(F191,Calculation!$B$114:$G$267,5,FALSE))</f>
        <v>1</v>
      </c>
      <c r="E191" s="18">
        <f>IF(F191="","",VLOOKUP(F191,Calculation!$B$114:$G$267,6,FALSE))</f>
        <v>1</v>
      </c>
      <c r="F191" s="19">
        <f>IF(LARGE(Calculation!$B$114:$B$267,A191)=0,"",LARGE(Calculation!$B$114:$B$267,A191))</f>
        <v>6496.3587308974584</v>
      </c>
      <c r="H191" s="17"/>
      <c r="I191" s="18"/>
      <c r="J191" s="18"/>
      <c r="K191" s="18"/>
      <c r="L191" s="18"/>
      <c r="M191" s="19"/>
    </row>
    <row r="192" spans="1:13">
      <c r="A192" s="17">
        <v>125</v>
      </c>
      <c r="B192" s="18" t="str">
        <f>IF(F192="","",VLOOKUP(F192,Calculation!$B$114:$E$267,2,FALSE))</f>
        <v>Ross Campbell</v>
      </c>
      <c r="C192" s="18" t="str">
        <f>IF(F192="","",VLOOKUP(F192,Calculation!$B$114:$E$267,3,FALSE))</f>
        <v>TAC</v>
      </c>
      <c r="D192" s="18">
        <f>IF(F192="","",VLOOKUP(F192,Calculation!$B$114:$G$267,5,FALSE))</f>
        <v>1</v>
      </c>
      <c r="E192" s="18">
        <f>IF(F192="","",VLOOKUP(F192,Calculation!$B$114:$G$267,6,FALSE))</f>
        <v>1</v>
      </c>
      <c r="F192" s="19">
        <f>IF(LARGE(Calculation!$B$114:$B$267,A192)=0,"",LARGE(Calculation!$B$114:$B$267,A192))</f>
        <v>6464.7644684773195</v>
      </c>
      <c r="H192" s="17"/>
      <c r="I192" s="18"/>
      <c r="J192" s="18"/>
      <c r="K192" s="18"/>
      <c r="L192" s="18"/>
      <c r="M192" s="19"/>
    </row>
    <row r="193" spans="1:13">
      <c r="A193" s="17">
        <v>126</v>
      </c>
      <c r="B193" s="18" t="str">
        <f>IF(F193="","",VLOOKUP(F193,Calculation!$B$114:$E$267,2,FALSE))</f>
        <v>Greg Blount</v>
      </c>
      <c r="C193" s="18" t="str">
        <f>IF(F193="","",VLOOKUP(F193,Calculation!$B$114:$E$267,3,FALSE))</f>
        <v>FVS</v>
      </c>
      <c r="D193" s="18">
        <f>IF(F193="","",VLOOKUP(F193,Calculation!$B$114:$G$267,5,FALSE))</f>
        <v>1</v>
      </c>
      <c r="E193" s="18">
        <f>IF(F193="","",VLOOKUP(F193,Calculation!$B$114:$G$267,6,FALSE))</f>
        <v>1</v>
      </c>
      <c r="F193" s="19">
        <f>IF(LARGE(Calculation!$B$114:$B$267,A193)=0,"",LARGE(Calculation!$B$114:$B$267,A193))</f>
        <v>6437.4180610690428</v>
      </c>
      <c r="H193" s="17"/>
      <c r="I193" s="18"/>
      <c r="J193" s="18"/>
      <c r="K193" s="18"/>
      <c r="L193" s="18"/>
      <c r="M193" s="19"/>
    </row>
    <row r="194" spans="1:13">
      <c r="A194" s="17">
        <v>127</v>
      </c>
      <c r="B194" s="18" t="str">
        <f>IF(F194="","",VLOOKUP(F194,Calculation!$B$114:$E$267,2,FALSE))</f>
        <v>Mike Fielding</v>
      </c>
      <c r="C194" s="18" t="str">
        <f>IF(F194="","",VLOOKUP(F194,Calculation!$B$114:$E$267,3,FALSE))</f>
        <v>BWT</v>
      </c>
      <c r="D194" s="18">
        <f>IF(F194="","",VLOOKUP(F194,Calculation!$B$114:$G$267,5,FALSE))</f>
        <v>1</v>
      </c>
      <c r="E194" s="18">
        <f>IF(F194="","",VLOOKUP(F194,Calculation!$B$114:$G$267,6,FALSE))</f>
        <v>1</v>
      </c>
      <c r="F194" s="19">
        <f>IF(LARGE(Calculation!$B$114:$B$267,A194)=0,"",LARGE(Calculation!$B$114:$B$267,A194))</f>
        <v>6385.5006579133515</v>
      </c>
      <c r="H194" s="17"/>
      <c r="I194" s="18"/>
      <c r="J194" s="18"/>
      <c r="K194" s="18"/>
      <c r="L194" s="18"/>
      <c r="M194" s="19"/>
    </row>
    <row r="195" spans="1:13">
      <c r="A195" s="17">
        <v>128</v>
      </c>
      <c r="B195" s="18" t="str">
        <f>IF(F195="","",VLOOKUP(F195,Calculation!$B$114:$E$267,2,FALSE))</f>
        <v>John Allum</v>
      </c>
      <c r="C195" s="18" t="str">
        <f>IF(F195="","",VLOOKUP(F195,Calculation!$B$114:$E$267,3,FALSE))</f>
        <v>TSE</v>
      </c>
      <c r="D195" s="18">
        <f>IF(F195="","",VLOOKUP(F195,Calculation!$B$114:$G$267,5,FALSE))</f>
        <v>1</v>
      </c>
      <c r="E195" s="18">
        <f>IF(F195="","",VLOOKUP(F195,Calculation!$B$114:$G$267,6,FALSE))</f>
        <v>1</v>
      </c>
      <c r="F195" s="19">
        <f>IF(LARGE(Calculation!$B$114:$B$267,A195)=0,"",LARGE(Calculation!$B$114:$B$267,A195))</f>
        <v>6357.0863685348268</v>
      </c>
      <c r="H195" s="17"/>
      <c r="I195" s="18"/>
      <c r="J195" s="18"/>
      <c r="K195" s="18"/>
      <c r="L195" s="18"/>
      <c r="M195" s="19"/>
    </row>
    <row r="196" spans="1:13">
      <c r="A196" s="17">
        <v>129</v>
      </c>
      <c r="B196" s="18" t="str">
        <f>IF(F196="","",VLOOKUP(F196,Calculation!$B$114:$E$267,2,FALSE))</f>
        <v>Vaughan Carradice</v>
      </c>
      <c r="C196" s="18" t="str">
        <f>IF(F196="","",VLOOKUP(F196,Calculation!$B$114:$E$267,3,FALSE))</f>
        <v>BTC</v>
      </c>
      <c r="D196" s="18">
        <f>IF(F196="","",VLOOKUP(F196,Calculation!$B$114:$G$267,5,FALSE))</f>
        <v>1</v>
      </c>
      <c r="E196" s="18">
        <f>IF(F196="","",VLOOKUP(F196,Calculation!$B$114:$G$267,6,FALSE))</f>
        <v>1</v>
      </c>
      <c r="F196" s="19">
        <f>IF(LARGE(Calculation!$B$114:$B$267,A196)=0,"",LARGE(Calculation!$B$114:$B$267,A196))</f>
        <v>6316.987360502666</v>
      </c>
      <c r="H196" s="17"/>
      <c r="I196" s="18"/>
      <c r="J196" s="18"/>
      <c r="K196" s="18"/>
      <c r="L196" s="18"/>
      <c r="M196" s="19"/>
    </row>
    <row r="197" spans="1:13">
      <c r="A197" s="17">
        <v>130</v>
      </c>
      <c r="B197" s="18">
        <f>IF(F197="","",VLOOKUP(F197,Calculation!$B$114:$E$267,2,FALSE))</f>
        <v>0</v>
      </c>
      <c r="C197" s="18">
        <f>IF(F197="","",VLOOKUP(F197,Calculation!$B$114:$E$267,3,FALSE))</f>
        <v>0</v>
      </c>
      <c r="D197" s="18">
        <f>IF(F197="","",VLOOKUP(F197,Calculation!$B$114:$G$267,5,FALSE))</f>
        <v>0</v>
      </c>
      <c r="E197" s="18">
        <f>IF(F197="","",VLOOKUP(F197,Calculation!$B$114:$G$267,6,FALSE))</f>
        <v>0</v>
      </c>
      <c r="F197" s="19">
        <f>IF(LARGE(Calculation!$B$114:$B$267,A197)=0,"",LARGE(Calculation!$B$114:$B$267,A197))</f>
        <v>2.0500000000000002E-3</v>
      </c>
      <c r="H197" s="17"/>
      <c r="I197" s="18"/>
      <c r="J197" s="18"/>
      <c r="K197" s="18"/>
      <c r="L197" s="18"/>
      <c r="M197" s="19"/>
    </row>
    <row r="198" spans="1:13">
      <c r="A198" s="17">
        <v>131</v>
      </c>
      <c r="B198" s="18">
        <f>IF(F198="","",VLOOKUP(F198,Calculation!$B$114:$E$267,2,FALSE))</f>
        <v>0</v>
      </c>
      <c r="C198" s="18">
        <f>IF(F198="","",VLOOKUP(F198,Calculation!$B$114:$E$267,3,FALSE))</f>
        <v>0</v>
      </c>
      <c r="D198" s="18">
        <f>IF(F198="","",VLOOKUP(F198,Calculation!$B$114:$G$267,5,FALSE))</f>
        <v>0</v>
      </c>
      <c r="E198" s="18">
        <f>IF(F198="","",VLOOKUP(F198,Calculation!$B$114:$G$267,6,FALSE))</f>
        <v>0</v>
      </c>
      <c r="F198" s="19">
        <f>IF(LARGE(Calculation!$B$114:$B$267,A198)=0,"",LARGE(Calculation!$B$114:$B$267,A198))</f>
        <v>2.0400000000000001E-3</v>
      </c>
      <c r="H198" s="17"/>
      <c r="I198" s="18"/>
      <c r="J198" s="18"/>
      <c r="K198" s="18"/>
      <c r="L198" s="18"/>
      <c r="M198" s="19"/>
    </row>
    <row r="199" spans="1:13">
      <c r="A199" s="17">
        <v>132</v>
      </c>
      <c r="B199" s="18">
        <f>IF(F199="","",VLOOKUP(F199,Calculation!$B$114:$E$267,2,FALSE))</f>
        <v>0</v>
      </c>
      <c r="C199" s="18">
        <f>IF(F199="","",VLOOKUP(F199,Calculation!$B$114:$E$267,3,FALSE))</f>
        <v>0</v>
      </c>
      <c r="D199" s="18">
        <f>IF(F199="","",VLOOKUP(F199,Calculation!$B$114:$G$267,5,FALSE))</f>
        <v>0</v>
      </c>
      <c r="E199" s="18">
        <f>IF(F199="","",VLOOKUP(F199,Calculation!$B$114:$G$267,6,FALSE))</f>
        <v>0</v>
      </c>
      <c r="F199" s="19">
        <f>IF(LARGE(Calculation!$B$114:$B$267,A199)=0,"",LARGE(Calculation!$B$114:$B$267,A199))</f>
        <v>2.0300000000000001E-3</v>
      </c>
      <c r="H199" s="17"/>
      <c r="I199" s="18"/>
      <c r="J199" s="18"/>
      <c r="K199" s="18"/>
      <c r="L199" s="18"/>
      <c r="M199" s="19"/>
    </row>
    <row r="200" spans="1:13">
      <c r="A200" s="17">
        <v>133</v>
      </c>
      <c r="B200" s="18">
        <f>IF(F200="","",VLOOKUP(F200,Calculation!$B$114:$E$267,2,FALSE))</f>
        <v>0</v>
      </c>
      <c r="C200" s="18">
        <f>IF(F200="","",VLOOKUP(F200,Calculation!$B$114:$E$267,3,FALSE))</f>
        <v>0</v>
      </c>
      <c r="D200" s="18">
        <f>IF(F200="","",VLOOKUP(F200,Calculation!$B$114:$G$267,5,FALSE))</f>
        <v>0</v>
      </c>
      <c r="E200" s="18">
        <f>IF(F200="","",VLOOKUP(F200,Calculation!$B$114:$G$267,6,FALSE))</f>
        <v>0</v>
      </c>
      <c r="F200" s="19">
        <f>IF(LARGE(Calculation!$B$114:$B$267,A200)=0,"",LARGE(Calculation!$B$114:$B$267,A200))</f>
        <v>2.0200000000000001E-3</v>
      </c>
      <c r="H200" s="17"/>
      <c r="I200" s="18"/>
      <c r="J200" s="18"/>
      <c r="K200" s="18"/>
      <c r="L200" s="18"/>
      <c r="M200" s="19"/>
    </row>
    <row r="201" spans="1:13">
      <c r="A201" s="17">
        <v>134</v>
      </c>
      <c r="B201" s="18">
        <f>IF(F201="","",VLOOKUP(F201,Calculation!$B$114:$E$267,2,FALSE))</f>
        <v>0</v>
      </c>
      <c r="C201" s="18">
        <f>IF(F201="","",VLOOKUP(F201,Calculation!$B$114:$E$267,3,FALSE))</f>
        <v>0</v>
      </c>
      <c r="D201" s="18">
        <f>IF(F201="","",VLOOKUP(F201,Calculation!$B$114:$G$267,5,FALSE))</f>
        <v>0</v>
      </c>
      <c r="E201" s="18">
        <f>IF(F201="","",VLOOKUP(F201,Calculation!$B$114:$G$267,6,FALSE))</f>
        <v>0</v>
      </c>
      <c r="F201" s="19">
        <f>IF(LARGE(Calculation!$B$114:$B$267,A201)=0,"",LARGE(Calculation!$B$114:$B$267,A201))</f>
        <v>2.0100000000000001E-3</v>
      </c>
      <c r="H201" s="17"/>
      <c r="I201" s="18"/>
      <c r="J201" s="18"/>
      <c r="K201" s="18"/>
      <c r="L201" s="18"/>
      <c r="M201" s="19"/>
    </row>
    <row r="202" spans="1:13">
      <c r="A202" s="17">
        <v>135</v>
      </c>
      <c r="B202" s="18">
        <f>IF(F202="","",VLOOKUP(F202,Calculation!$B$114:$E$267,2,FALSE))</f>
        <v>0</v>
      </c>
      <c r="C202" s="18">
        <f>IF(F202="","",VLOOKUP(F202,Calculation!$B$114:$E$267,3,FALSE))</f>
        <v>0</v>
      </c>
      <c r="D202" s="18">
        <f>IF(F202="","",VLOOKUP(F202,Calculation!$B$114:$G$267,5,FALSE))</f>
        <v>0</v>
      </c>
      <c r="E202" s="18">
        <f>IF(F202="","",VLOOKUP(F202,Calculation!$B$114:$G$267,6,FALSE))</f>
        <v>0</v>
      </c>
      <c r="F202" s="19">
        <f>IF(LARGE(Calculation!$B$114:$B$267,A202)=0,"",LARGE(Calculation!$B$114:$B$267,A202))</f>
        <v>1.9700000000000004E-3</v>
      </c>
      <c r="H202" s="17"/>
      <c r="I202" s="18"/>
      <c r="J202" s="18"/>
      <c r="K202" s="18"/>
      <c r="L202" s="18"/>
      <c r="M202" s="19"/>
    </row>
    <row r="203" spans="1:13">
      <c r="A203" s="17">
        <v>136</v>
      </c>
      <c r="B203" s="18">
        <f>IF(F203="","",VLOOKUP(F203,Calculation!$B$114:$E$267,2,FALSE))</f>
        <v>0</v>
      </c>
      <c r="C203" s="18">
        <f>IF(F203="","",VLOOKUP(F203,Calculation!$B$114:$E$267,3,FALSE))</f>
        <v>0</v>
      </c>
      <c r="D203" s="18">
        <f>IF(F203="","",VLOOKUP(F203,Calculation!$B$114:$G$267,5,FALSE))</f>
        <v>0</v>
      </c>
      <c r="E203" s="18">
        <f>IF(F203="","",VLOOKUP(F203,Calculation!$B$114:$G$267,6,FALSE))</f>
        <v>0</v>
      </c>
      <c r="F203" s="19">
        <f>IF(LARGE(Calculation!$B$114:$B$267,A203)=0,"",LARGE(Calculation!$B$114:$B$267,A203))</f>
        <v>1.9599999999999999E-3</v>
      </c>
      <c r="H203" s="17"/>
      <c r="I203" s="18"/>
      <c r="J203" s="18"/>
      <c r="K203" s="18"/>
      <c r="L203" s="18"/>
      <c r="M203" s="19"/>
    </row>
    <row r="204" spans="1:13">
      <c r="A204" s="17">
        <v>137</v>
      </c>
      <c r="B204" s="18">
        <f>IF(F204="","",VLOOKUP(F204,Calculation!$B$114:$E$267,2,FALSE))</f>
        <v>0</v>
      </c>
      <c r="C204" s="18">
        <f>IF(F204="","",VLOOKUP(F204,Calculation!$B$114:$E$267,3,FALSE))</f>
        <v>0</v>
      </c>
      <c r="D204" s="18">
        <f>IF(F204="","",VLOOKUP(F204,Calculation!$B$114:$G$267,5,FALSE))</f>
        <v>0</v>
      </c>
      <c r="E204" s="18">
        <f>IF(F204="","",VLOOKUP(F204,Calculation!$B$114:$G$267,6,FALSE))</f>
        <v>0</v>
      </c>
      <c r="F204" s="19">
        <f>IF(LARGE(Calculation!$B$114:$B$267,A204)=0,"",LARGE(Calculation!$B$114:$B$267,A204))</f>
        <v>1.9300000000000001E-3</v>
      </c>
      <c r="H204" s="17"/>
      <c r="I204" s="18"/>
      <c r="J204" s="18"/>
      <c r="K204" s="18"/>
      <c r="L204" s="18"/>
      <c r="M204" s="19"/>
    </row>
    <row r="205" spans="1:13">
      <c r="A205" s="17">
        <v>138</v>
      </c>
      <c r="B205" s="18">
        <f>IF(F205="","",VLOOKUP(F205,Calculation!$B$114:$E$267,2,FALSE))</f>
        <v>0</v>
      </c>
      <c r="C205" s="18">
        <f>IF(F205="","",VLOOKUP(F205,Calculation!$B$114:$E$267,3,FALSE))</f>
        <v>0</v>
      </c>
      <c r="D205" s="18">
        <f>IF(F205="","",VLOOKUP(F205,Calculation!$B$114:$G$267,5,FALSE))</f>
        <v>0</v>
      </c>
      <c r="E205" s="18">
        <f>IF(F205="","",VLOOKUP(F205,Calculation!$B$114:$G$267,6,FALSE))</f>
        <v>0</v>
      </c>
      <c r="F205" s="19">
        <f>IF(LARGE(Calculation!$B$114:$B$267,A205)=0,"",LARGE(Calculation!$B$114:$B$267,A205))</f>
        <v>1.9000000000000002E-3</v>
      </c>
      <c r="H205" s="17"/>
      <c r="I205" s="18"/>
      <c r="J205" s="18"/>
      <c r="K205" s="18"/>
      <c r="L205" s="18"/>
      <c r="M205" s="19"/>
    </row>
    <row r="206" spans="1:13">
      <c r="A206" s="17">
        <v>139</v>
      </c>
      <c r="B206" s="18">
        <f>IF(F206="","",VLOOKUP(F206,Calculation!$B$114:$E$267,2,FALSE))</f>
        <v>0</v>
      </c>
      <c r="C206" s="18">
        <f>IF(F206="","",VLOOKUP(F206,Calculation!$B$114:$E$267,3,FALSE))</f>
        <v>0</v>
      </c>
      <c r="D206" s="18">
        <f>IF(F206="","",VLOOKUP(F206,Calculation!$B$114:$G$267,5,FALSE))</f>
        <v>0</v>
      </c>
      <c r="E206" s="18">
        <f>IF(F206="","",VLOOKUP(F206,Calculation!$B$114:$G$267,6,FALSE))</f>
        <v>0</v>
      </c>
      <c r="F206" s="19">
        <f>IF(LARGE(Calculation!$B$114:$B$267,A206)=0,"",LARGE(Calculation!$B$114:$B$267,A206))</f>
        <v>1.8200000000000002E-3</v>
      </c>
      <c r="H206" s="17"/>
      <c r="I206" s="18"/>
      <c r="J206" s="18"/>
      <c r="K206" s="18"/>
      <c r="L206" s="18"/>
      <c r="M206" s="19"/>
    </row>
    <row r="207" spans="1:13">
      <c r="A207" s="17">
        <v>140</v>
      </c>
      <c r="B207" s="18">
        <f>IF(F207="","",VLOOKUP(F207,Calculation!$B$114:$E$267,2,FALSE))</f>
        <v>0</v>
      </c>
      <c r="C207" s="18">
        <f>IF(F207="","",VLOOKUP(F207,Calculation!$B$114:$E$267,3,FALSE))</f>
        <v>0</v>
      </c>
      <c r="D207" s="18">
        <f>IF(F207="","",VLOOKUP(F207,Calculation!$B$114:$G$267,5,FALSE))</f>
        <v>0</v>
      </c>
      <c r="E207" s="18">
        <f>IF(F207="","",VLOOKUP(F207,Calculation!$B$114:$G$267,6,FALSE))</f>
        <v>0</v>
      </c>
      <c r="F207" s="19">
        <f>IF(LARGE(Calculation!$B$114:$B$267,A207)=0,"",LARGE(Calculation!$B$114:$B$267,A207))</f>
        <v>1.8000000000000002E-3</v>
      </c>
      <c r="H207" s="17"/>
      <c r="I207" s="18"/>
      <c r="J207" s="18"/>
      <c r="K207" s="18"/>
      <c r="L207" s="18"/>
      <c r="M207" s="19"/>
    </row>
    <row r="208" spans="1:13">
      <c r="A208" s="17">
        <v>141</v>
      </c>
      <c r="B208" s="18">
        <f>IF(F208="","",VLOOKUP(F208,Calculation!$B$114:$E$267,2,FALSE))</f>
        <v>0</v>
      </c>
      <c r="C208" s="18">
        <f>IF(F208="","",VLOOKUP(F208,Calculation!$B$114:$E$267,3,FALSE))</f>
        <v>0</v>
      </c>
      <c r="D208" s="18">
        <f>IF(F208="","",VLOOKUP(F208,Calculation!$B$114:$G$267,5,FALSE))</f>
        <v>0</v>
      </c>
      <c r="E208" s="18">
        <f>IF(F208="","",VLOOKUP(F208,Calculation!$B$114:$G$267,6,FALSE))</f>
        <v>0</v>
      </c>
      <c r="F208" s="19">
        <f>IF(LARGE(Calculation!$B$114:$B$267,A208)=0,"",LARGE(Calculation!$B$114:$B$267,A208))</f>
        <v>1.7900000000000001E-3</v>
      </c>
      <c r="H208" s="17"/>
      <c r="I208" s="18"/>
      <c r="J208" s="18"/>
      <c r="K208" s="18"/>
      <c r="L208" s="18"/>
      <c r="M208" s="19"/>
    </row>
    <row r="209" spans="1:13">
      <c r="A209" s="17">
        <v>142</v>
      </c>
      <c r="B209" s="18">
        <f>IF(F209="","",VLOOKUP(F209,Calculation!$B$114:$E$267,2,FALSE))</f>
        <v>0</v>
      </c>
      <c r="C209" s="18">
        <f>IF(F209="","",VLOOKUP(F209,Calculation!$B$114:$E$267,3,FALSE))</f>
        <v>0</v>
      </c>
      <c r="D209" s="18">
        <f>IF(F209="","",VLOOKUP(F209,Calculation!$B$114:$G$267,5,FALSE))</f>
        <v>0</v>
      </c>
      <c r="E209" s="18">
        <f>IF(F209="","",VLOOKUP(F209,Calculation!$B$114:$G$267,6,FALSE))</f>
        <v>0</v>
      </c>
      <c r="F209" s="19">
        <f>IF(LARGE(Calculation!$B$114:$B$267,A209)=0,"",LARGE(Calculation!$B$114:$B$267,A209))</f>
        <v>1.7500000000000003E-3</v>
      </c>
      <c r="H209" s="17"/>
      <c r="I209" s="18"/>
      <c r="J209" s="18"/>
      <c r="K209" s="18"/>
      <c r="L209" s="18"/>
      <c r="M209" s="19"/>
    </row>
    <row r="210" spans="1:13">
      <c r="A210" s="17">
        <v>143</v>
      </c>
      <c r="B210" s="18">
        <f>IF(F210="","",VLOOKUP(F210,Calculation!$B$114:$E$267,2,FALSE))</f>
        <v>0</v>
      </c>
      <c r="C210" s="18">
        <f>IF(F210="","",VLOOKUP(F210,Calculation!$B$114:$E$267,3,FALSE))</f>
        <v>0</v>
      </c>
      <c r="D210" s="18">
        <f>IF(F210="","",VLOOKUP(F210,Calculation!$B$114:$G$267,5,FALSE))</f>
        <v>0</v>
      </c>
      <c r="E210" s="18">
        <f>IF(F210="","",VLOOKUP(F210,Calculation!$B$114:$G$267,6,FALSE))</f>
        <v>0</v>
      </c>
      <c r="F210" s="19">
        <f>IF(LARGE(Calculation!$B$114:$B$267,A210)=0,"",LARGE(Calculation!$B$114:$B$267,A210))</f>
        <v>1.7400000000000002E-3</v>
      </c>
      <c r="H210" s="17"/>
      <c r="I210" s="18"/>
      <c r="J210" s="18"/>
      <c r="K210" s="18"/>
      <c r="L210" s="18"/>
      <c r="M210" s="19"/>
    </row>
    <row r="211" spans="1:13">
      <c r="A211" s="17">
        <v>144</v>
      </c>
      <c r="B211" s="18">
        <f>IF(F211="","",VLOOKUP(F211,Calculation!$B$114:$E$267,2,FALSE))</f>
        <v>0</v>
      </c>
      <c r="C211" s="18">
        <f>IF(F211="","",VLOOKUP(F211,Calculation!$B$114:$E$267,3,FALSE))</f>
        <v>0</v>
      </c>
      <c r="D211" s="18">
        <f>IF(F211="","",VLOOKUP(F211,Calculation!$B$114:$G$267,5,FALSE))</f>
        <v>0</v>
      </c>
      <c r="E211" s="18">
        <f>IF(F211="","",VLOOKUP(F211,Calculation!$B$114:$G$267,6,FALSE))</f>
        <v>0</v>
      </c>
      <c r="F211" s="19">
        <f>IF(LARGE(Calculation!$B$114:$B$267,A211)=0,"",LARGE(Calculation!$B$114:$B$267,A211))</f>
        <v>1.6800000000000001E-3</v>
      </c>
      <c r="H211" s="17"/>
      <c r="I211" s="18"/>
      <c r="J211" s="18"/>
      <c r="K211" s="18"/>
      <c r="L211" s="18"/>
      <c r="M211" s="19"/>
    </row>
    <row r="212" spans="1:13">
      <c r="A212" s="17">
        <v>145</v>
      </c>
      <c r="B212" s="18">
        <f>IF(F212="","",VLOOKUP(F212,Calculation!$B$114:$E$267,2,FALSE))</f>
        <v>0</v>
      </c>
      <c r="C212" s="18">
        <f>IF(F212="","",VLOOKUP(F212,Calculation!$B$114:$E$267,3,FALSE))</f>
        <v>0</v>
      </c>
      <c r="D212" s="18">
        <f>IF(F212="","",VLOOKUP(F212,Calculation!$B$114:$G$267,5,FALSE))</f>
        <v>0</v>
      </c>
      <c r="E212" s="18">
        <f>IF(F212="","",VLOOKUP(F212,Calculation!$B$114:$G$267,6,FALSE))</f>
        <v>0</v>
      </c>
      <c r="F212" s="19">
        <f>IF(LARGE(Calculation!$B$114:$B$267,A212)=0,"",LARGE(Calculation!$B$114:$B$267,A212))</f>
        <v>1.67E-3</v>
      </c>
      <c r="H212" s="17"/>
      <c r="I212" s="18"/>
      <c r="J212" s="18"/>
      <c r="K212" s="18"/>
      <c r="L212" s="18"/>
      <c r="M212" s="19"/>
    </row>
    <row r="213" spans="1:13" ht="13.5" thickBot="1">
      <c r="A213" s="20"/>
      <c r="B213" s="21"/>
      <c r="C213" s="21"/>
      <c r="D213" s="21"/>
      <c r="E213" s="21"/>
      <c r="F213" s="22"/>
      <c r="H213" s="20"/>
      <c r="I213" s="21"/>
      <c r="J213" s="21"/>
      <c r="K213" s="21"/>
      <c r="L213" s="21"/>
      <c r="M213" s="22"/>
    </row>
    <row r="214" spans="1:13">
      <c r="A214"/>
      <c r="B214"/>
    </row>
  </sheetData>
  <mergeCells count="4">
    <mergeCell ref="A9:C9"/>
    <mergeCell ref="H9:K9"/>
    <mergeCell ref="A65:C65"/>
    <mergeCell ref="H65:K65"/>
  </mergeCells>
  <phoneticPr fontId="2" type="noConversion"/>
  <conditionalFormatting sqref="K66:L66 D66:E66 H68:M213 H12:M62 G67:G214 K10:L10 D10:E10 G11:G63 A12:F63 A68:F214">
    <cfRule type="cellIs" dxfId="39" priority="1" stopIfTrue="1" operator="equal">
      <formula>0</formula>
    </cfRule>
  </conditionalFormatting>
  <hyperlinks>
    <hyperlink ref="B6" location="Male_Open" display="Male Open"/>
    <hyperlink ref="C6" location="Female_Open" display="Female Open"/>
    <hyperlink ref="B7" location="Male_Vet" display="Male Vet"/>
    <hyperlink ref="C7" location="Female_Vet" display="Female Vet"/>
  </hyperlinks>
  <pageMargins left="0.75" right="0.75" top="0.56000000000000005" bottom="0.34" header="0.5" footer="0.28000000000000003"/>
  <pageSetup paperSize="9" orientation="landscape" horizontalDpi="0" verticalDpi="0" r:id="rId1"/>
  <headerFooter alignWithMargins="0"/>
  <webPublishItems count="11">
    <webPublishItem id="16135" divId="ebta league Junior_16135" sourceType="sheet" destinationFile="C:\EBTA\webpages2\ebtaleague\juniorleague.htm"/>
    <webPublishItem id="29908" divId="ebta league Tristar 3_29908" sourceType="range" sourceRef="A1:M25" destinationFile="C:\A TEER\Web\TEER League 08\ebta league Tristar 3.htm"/>
    <webPublishItem id="7219" divId="ebta league Tristar 3_7219" sourceType="range" sourceRef="A1:M28" destinationFile="C:\A TEER\Web\TEER League 08\ebta league Tristar 3.htm"/>
    <webPublishItem id="52" divId="teer league Standard_52" sourceType="range" sourceRef="A1:M101" destinationFile="C:\A TEER\Web\TEER League 08\teer league Standard.htm"/>
    <webPublishItem id="30929" divId="teer league Standard_30929" sourceType="range" sourceRef="A1:M147" destinationFile="C:\A TEER\Web\TEER League 08\teer league Standard.htm"/>
    <webPublishItem id="27797" divId="teer league Standard_27797" sourceType="range" sourceRef="A1:M148" destinationFile="C:\A TEER\Web\TEER League 08\teer league Standard.htm"/>
    <webPublishItem id="23135" divId="teer league Standard_23135" sourceType="range" sourceRef="A1:M149" destinationFile="C:\A TEER\Web\TEER League 08\teer league Standard.htm"/>
    <webPublishItem id="10298" divId="teer league Standard_10298" sourceType="range" sourceRef="A1:M156" destinationFile="C:\A TEER\Web\TEER League 08\teer league Standard.htm"/>
    <webPublishItem id="7518" divId="teer league Standard_7518" sourceType="range" sourceRef="A1:M190" destinationFile="C:\A TEER\Web\TEER League 08\teer league Standard.htm"/>
    <webPublishItem id="14245" divId="teer league Standard_14245" sourceType="range" sourceRef="A1:M197" destinationFile="C:\A TEER\Web\TEER League 08\teer league Standard.htm"/>
    <webPublishItem id="1890" divId="teer league Standard_1890" sourceType="range" sourceRef="A1:M201" destinationFile="C:\A TEER\Web\TEER League 08\teer league Standard.htm"/>
  </webPublishItems>
</worksheet>
</file>

<file path=xl/worksheets/sheet20.xml><?xml version="1.0" encoding="utf-8"?>
<worksheet xmlns="http://schemas.openxmlformats.org/spreadsheetml/2006/main" xmlns:r="http://schemas.openxmlformats.org/officeDocument/2006/relationships">
  <dimension ref="B1:G209"/>
  <sheetViews>
    <sheetView workbookViewId="0"/>
  </sheetViews>
  <sheetFormatPr defaultRowHeight="12.75"/>
  <cols>
    <col min="1" max="1" width="1.8554687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Races!E8</f>
        <v>Aqua 3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31" t="s">
        <v>74</v>
      </c>
      <c r="C4" s="80" t="s">
        <v>110</v>
      </c>
      <c r="D4" s="80"/>
      <c r="E4" s="132">
        <v>1.1574074074074073E-5</v>
      </c>
      <c r="F4" s="81">
        <f>E4/(E4/100)</f>
        <v>100</v>
      </c>
      <c r="G4" t="str">
        <f>IF((ISERROR((VLOOKUP(B4,Calculation!C$2:C$548,1,FALSE)))),"not entered","")</f>
        <v/>
      </c>
    </row>
    <row r="5" spans="2:7">
      <c r="B5" s="82" t="s">
        <v>74</v>
      </c>
      <c r="C5" s="83" t="s">
        <v>111</v>
      </c>
      <c r="D5" s="83"/>
      <c r="E5" s="133">
        <v>1.1574074074074073E-5</v>
      </c>
      <c r="F5" s="85">
        <f>E5/(E5/100)</f>
        <v>100</v>
      </c>
      <c r="G5" t="str">
        <f>IF((ISERROR((VLOOKUP(B5,Calculation!C$2:C$548,1,FALSE)))),"not entered","")</f>
        <v/>
      </c>
    </row>
    <row r="6" spans="2:7">
      <c r="B6" s="82" t="s">
        <v>11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3">
        <v>1.1574074074074073E-5</v>
      </c>
      <c r="F6" s="85" t="e">
        <f t="shared" ref="F6:F37" si="2">(VLOOKUP(C6,C$4:E$5,3,FALSE))/(E6/10000)</f>
        <v>#N/A</v>
      </c>
      <c r="G6" t="str">
        <f>IF((ISERROR((VLOOKUP(B6,Calculation!C$2:C$548,1,FALSE)))),"not entered","")</f>
        <v/>
      </c>
    </row>
    <row r="7" spans="2:7">
      <c r="B7" s="82" t="s">
        <v>11</v>
      </c>
      <c r="C7" s="84" t="str">
        <f t="shared" si="0"/>
        <v xml:space="preserve"> </v>
      </c>
      <c r="D7" s="84" t="str">
        <f t="shared" si="1"/>
        <v xml:space="preserve"> </v>
      </c>
      <c r="E7" s="133">
        <v>1.1574074074074073E-5</v>
      </c>
      <c r="F7" s="85" t="e">
        <f t="shared" si="2"/>
        <v>#N/A</v>
      </c>
      <c r="G7" t="str">
        <f>IF((ISERROR((VLOOKUP(B7,Calculation!C$2:C$548,1,FALSE)))),"not entered","")</f>
        <v/>
      </c>
    </row>
    <row r="8" spans="2:7">
      <c r="B8" s="82" t="s">
        <v>11</v>
      </c>
      <c r="C8" s="84" t="str">
        <f t="shared" si="0"/>
        <v xml:space="preserve"> </v>
      </c>
      <c r="D8" s="84" t="str">
        <f t="shared" si="1"/>
        <v xml:space="preserve"> </v>
      </c>
      <c r="E8" s="133">
        <v>1.1574074074074073E-5</v>
      </c>
      <c r="F8" s="85" t="e">
        <f t="shared" si="2"/>
        <v>#N/A</v>
      </c>
      <c r="G8" t="str">
        <f>IF((ISERROR((VLOOKUP(B8,Calculation!C$2:C$548,1,FALSE)))),"not entered","")</f>
        <v/>
      </c>
    </row>
    <row r="9" spans="2:7">
      <c r="B9" s="82" t="s">
        <v>11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IF((ISERROR((VLOOKUP(B9,Calculation!C$2:C$548,1,FALSE)))),"not entered","")</f>
        <v/>
      </c>
    </row>
    <row r="10" spans="2:7">
      <c r="B10" s="82" t="s">
        <v>11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IF((ISERROR((VLOOKUP(B10,Calculation!C$2:C$548,1,FALSE)))),"not entered","")</f>
        <v/>
      </c>
    </row>
    <row r="11" spans="2:7">
      <c r="B11" s="82" t="s">
        <v>11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IF((ISERROR((VLOOKUP(B11,Calculation!C$2:C$548,1,FALSE)))),"not entered","")</f>
        <v/>
      </c>
    </row>
    <row r="12" spans="2:7">
      <c r="B12" s="82" t="s">
        <v>11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IF((ISERROR((VLOOKUP(B12,Calculation!C$2:C$548,1,FALSE)))),"not entered","")</f>
        <v/>
      </c>
    </row>
    <row r="13" spans="2:7">
      <c r="B13" s="82" t="s">
        <v>11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IF((ISERROR((VLOOKUP(B13,Calculation!C$2:C$548,1,FALSE)))),"not entered","")</f>
        <v/>
      </c>
    </row>
    <row r="14" spans="2:7">
      <c r="B14" s="82" t="s">
        <v>11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IF((ISERROR((VLOOKUP(B14,Calculation!C$2:C$548,1,FALSE)))),"not entered","")</f>
        <v/>
      </c>
    </row>
    <row r="15" spans="2:7">
      <c r="B15" s="82" t="s">
        <v>11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IF((ISERROR((VLOOKUP(B15,Calculation!C$2:C$548,1,FALSE)))),"not entered","")</f>
        <v/>
      </c>
    </row>
    <row r="16" spans="2:7">
      <c r="B16" s="82" t="s">
        <v>11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IF((ISERROR((VLOOKUP(B16,Calculation!C$2:C$548,1,FALSE)))),"not entered","")</f>
        <v/>
      </c>
    </row>
    <row r="17" spans="2:7">
      <c r="B17" s="82" t="s">
        <v>11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IF((ISERROR((VLOOKUP(B17,Calculation!C$2:C$548,1,FALSE)))),"not entered","")</f>
        <v/>
      </c>
    </row>
    <row r="18" spans="2:7">
      <c r="B18" s="82" t="s">
        <v>11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IF((ISERROR((VLOOKUP(B18,Calculation!C$2:C$548,1,FALSE)))),"not entered","")</f>
        <v/>
      </c>
    </row>
    <row r="19" spans="2:7"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IF((ISERROR((VLOOKUP(B19,Calculation!C$2:C$548,1,FALSE)))),"not entered","")</f>
        <v/>
      </c>
    </row>
    <row r="20" spans="2:7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IF((ISERROR((VLOOKUP(B20,Calculation!C$2:C$548,1,FALSE)))),"not entered","")</f>
        <v/>
      </c>
    </row>
    <row r="21" spans="2:7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IF((ISERROR((VLOOKUP(B21,Calculation!C$2:C$548,1,FALSE)))),"not entered","")</f>
        <v/>
      </c>
    </row>
    <row r="22" spans="2:7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IF((ISERROR((VLOOKUP(B22,Calculation!C$2:C$548,1,FALSE)))),"not entered","")</f>
        <v/>
      </c>
    </row>
    <row r="23" spans="2:7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IF((ISERROR((VLOOKUP(B23,Calculation!C$2:C$548,1,FALSE)))),"not entered","")</f>
        <v/>
      </c>
    </row>
    <row r="24" spans="2:7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IF((ISERROR((VLOOKUP(B24,Calculation!C$2:C$548,1,FALSE)))),"not entered","")</f>
        <v/>
      </c>
    </row>
    <row r="25" spans="2:7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IF((ISERROR((VLOOKUP(B25,Calculation!C$2:C$548,1,FALSE)))),"not entered","")</f>
        <v/>
      </c>
    </row>
    <row r="26" spans="2:7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IF((ISERROR((VLOOKUP(B26,Calculation!C$2:C$548,1,FALSE)))),"not entered","")</f>
        <v/>
      </c>
    </row>
    <row r="27" spans="2:7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IF((ISERROR((VLOOKUP(B27,Calculation!C$2:C$548,1,FALSE)))),"not entered","")</f>
        <v/>
      </c>
    </row>
    <row r="28" spans="2:7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IF((ISERROR((VLOOKUP(B28,Calculation!C$2:C$548,1,FALSE)))),"not entered","")</f>
        <v/>
      </c>
    </row>
    <row r="29" spans="2:7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IF((ISERROR((VLOOKUP(B29,Calculation!C$2:C$548,1,FALSE)))),"not entered","")</f>
        <v/>
      </c>
    </row>
    <row r="30" spans="2:7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IF((ISERROR((VLOOKUP(B30,Calculation!C$2:C$548,1,FALSE)))),"not entered","")</f>
        <v/>
      </c>
    </row>
    <row r="31" spans="2:7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IF((ISERROR((VLOOKUP(B31,Calculation!C$2:C$548,1,FALSE)))),"not entered","")</f>
        <v/>
      </c>
    </row>
    <row r="32" spans="2:7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IF((ISERROR((VLOOKUP(B32,Calculation!C$2:C$548,1,FALSE)))),"not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IF((ISERROR((VLOOKUP(B33,Calculation!C$2:C$548,1,FALSE)))),"not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IF((ISERROR((VLOOKUP(B34,Calculation!C$2:C$548,1,FALSE)))),"not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IF((ISERROR((VLOOKUP(B35,Calculation!C$2:C$548,1,FALSE)))),"not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IF((ISERROR((VLOOKUP(B36,Calculation!C$2:C$548,1,FALSE)))),"not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IF((ISERROR((VLOOKUP(B37,Calculation!C$2:C$548,1,FALSE)))),"not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IF((ISERROR((VLOOKUP(B38,Calculation!C$2:C$548,1,FALSE)))),"not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IF((ISERROR((VLOOKUP(B39,Calculation!C$2:C$548,1,FALSE)))),"not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IF((ISERROR((VLOOKUP(B40,Calculation!C$2:C$548,1,FALSE)))),"not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IF((ISERROR((VLOOKUP(B41,Calculation!C$2:C$548,1,FALSE)))),"not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IF((ISERROR((VLOOKUP(B42,Calculation!C$2:C$548,1,FALSE)))),"not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IF((ISERROR((VLOOKUP(B43,Calculation!C$2:C$548,1,FALSE)))),"not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IF((ISERROR((VLOOKUP(B44,Calculation!C$2:C$548,1,FALSE)))),"not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IF((ISERROR((VLOOKUP(B45,Calculation!C$2:C$548,1,FALSE)))),"not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IF((ISERROR((VLOOKUP(B46,Calculation!C$2:C$548,1,FALSE)))),"not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IF((ISERROR((VLOOKUP(B47,Calculation!C$2:C$548,1,FALSE)))),"not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IF((ISERROR((VLOOKUP(B48,Calculation!C$2:C$548,1,FALSE)))),"not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IF((ISERROR((VLOOKUP(B49,Calculation!C$2:C$548,1,FALSE)))),"not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IF((ISERROR((VLOOKUP(B50,Calculation!C$2:C$548,1,FALSE)))),"not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IF((ISERROR((VLOOKUP(B51,Calculation!C$2:C$548,1,FALSE)))),"not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IF((ISERROR((VLOOKUP(B52,Calculation!C$2:C$548,1,FALSE)))),"not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IF((ISERROR((VLOOKUP(B53,Calculation!C$2:C$548,1,FALSE)))),"not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IF((ISERROR((VLOOKUP(B54,Calculation!C$2:C$548,1,FALSE)))),"not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IF((ISERROR((VLOOKUP(B55,Calculation!C$2:C$548,1,FALSE)))),"not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IF((ISERROR((VLOOKUP(B56,Calculation!C$2:C$548,1,FALSE)))),"not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IF((ISERROR((VLOOKUP(B57,Calculation!C$2:C$548,1,FALSE)))),"not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IF((ISERROR((VLOOKUP(B58,Calculation!C$2:C$548,1,FALSE)))),"not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IF((ISERROR((VLOOKUP(B59,Calculation!C$2:C$548,1,FALSE)))),"not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IF((ISERROR((VLOOKUP(B60,Calculation!C$2:C$548,1,FALSE)))),"not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IF((ISERROR((VLOOKUP(B61,Calculation!C$2:C$548,1,FALSE)))),"not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IF((ISERROR((VLOOKUP(B62,Calculation!C$2:C$548,1,FALSE)))),"not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IF((ISERROR((VLOOKUP(B63,Calculation!C$2:C$548,1,FALSE)))),"not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IF((ISERROR((VLOOKUP(B64,Calculation!C$2:C$548,1,FALSE)))),"not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IF((ISERROR((VLOOKUP(B65,Calculation!C$2:C$548,1,FALSE)))),"not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IF((ISERROR((VLOOKUP(B66,Calculation!C$2:C$548,1,FALSE)))),"not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IF((ISERROR((VLOOKUP(B67,Calculation!C$2:C$548,1,FALSE)))),"not entered","")</f>
        <v/>
      </c>
    </row>
    <row r="68" spans="2:7">
      <c r="B68" s="82" t="s">
        <v>11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IF((ISERROR((VLOOKUP(B68,Calculation!C$2:C$548,1,FALSE)))),"not entered","")</f>
        <v/>
      </c>
    </row>
    <row r="69" spans="2:7">
      <c r="B69" s="82" t="s">
        <v>11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IF((ISERROR((VLOOKUP(B69,Calculation!C$2:C$548,1,FALSE)))),"not entered","")</f>
        <v/>
      </c>
    </row>
    <row r="70" spans="2:7">
      <c r="B70" s="82" t="s">
        <v>11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IF((ISERROR((VLOOKUP(B70,Calculation!C$2:C$548,1,FALSE)))),"not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IF((ISERROR((VLOOKUP(B71,Calculation!C$2:C$548,1,FALSE)))),"not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IF((ISERROR((VLOOKUP(B72,Calculation!C$2:C$548,1,FALSE)))),"not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IF((ISERROR((VLOOKUP(B73,Calculation!C$2:C$548,1,FALSE)))),"not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IF((ISERROR((VLOOKUP(B74,Calculation!C$2:C$548,1,FALSE)))),"not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IF((ISERROR((VLOOKUP(B75,Calculation!C$2:C$548,1,FALSE)))),"not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IF((ISERROR((VLOOKUP(B76,Calculation!C$2:C$548,1,FALSE)))),"not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IF((ISERROR((VLOOKUP(B77,Calculation!C$2:C$548,1,FALSE)))),"not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IF((ISERROR((VLOOKUP(B78,Calculation!C$2:C$548,1,FALSE)))),"not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IF((ISERROR((VLOOKUP(B79,Calculation!C$2:C$548,1,FALSE)))),"not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IF((ISERROR((VLOOKUP(B80,Calculation!C$2:C$548,1,FALSE)))),"not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IF((ISERROR((VLOOKUP(B81,Calculation!C$2:C$548,1,FALSE)))),"not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IF((ISERROR((VLOOKUP(B82,Calculation!C$2:C$548,1,FALSE)))),"not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IF((ISERROR((VLOOKUP(B83,Calculation!C$2:C$548,1,FALSE)))),"not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IF((ISERROR((VLOOKUP(B84,Calculation!C$2:C$548,1,FALSE)))),"not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IF((ISERROR((VLOOKUP(B85,Calculation!C$2:C$548,1,FALSE)))),"not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IF((ISERROR((VLOOKUP(B86,Calculation!C$2:C$548,1,FALSE)))),"not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IF((ISERROR((VLOOKUP(B87,Calculation!C$2:C$548,1,FALSE)))),"not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IF((ISERROR((VLOOKUP(B88,Calculation!C$2:C$548,1,FALSE)))),"not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IF((ISERROR((VLOOKUP(B89,Calculation!C$2:C$548,1,FALSE)))),"not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IF((ISERROR((VLOOKUP(B90,Calculation!C$2:C$548,1,FALSE)))),"not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IF((ISERROR((VLOOKUP(B91,Calculation!C$2:C$548,1,FALSE)))),"not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IF((ISERROR((VLOOKUP(B92,Calculation!C$2:C$548,1,FALSE)))),"not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IF((ISERROR((VLOOKUP(B93,Calculation!C$2:C$548,1,FALSE)))),"not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IF((ISERROR((VLOOKUP(B94,Calculation!C$2:C$548,1,FALSE)))),"not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IF((ISERROR((VLOOKUP(B95,Calculation!C$2:C$548,1,FALSE)))),"not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IF((ISERROR((VLOOKUP(B96,Calculation!C$2:C$548,1,FALSE)))),"not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IF((ISERROR((VLOOKUP(B97,Calculation!C$2:C$548,1,FALSE)))),"not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IF((ISERROR((VLOOKUP(B98,Calculation!C$2:C$548,1,FALSE)))),"not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IF((ISERROR((VLOOKUP(B99,Calculation!C$2:C$548,1,FALSE)))),"not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IF((ISERROR((VLOOKUP(B100,Calculation!C$2:C$548,1,FALSE)))),"not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IF((ISERROR((VLOOKUP(B101,Calculation!C$2:C$548,1,FALSE)))),"not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IF((ISERROR((VLOOKUP(B102,Calculation!C$2:C$548,1,FALSE)))),"not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IF((ISERROR((VLOOKUP(B103,Calculation!C$2:C$548,1,FALSE)))),"not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IF((ISERROR((VLOOKUP(B104,Calculation!C$2:C$548,1,FALSE)))),"not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IF((ISERROR((VLOOKUP(B105,Calculation!C$2:C$548,1,FALSE)))),"not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IF((ISERROR((VLOOKUP(B106,Calculation!C$2:C$548,1,FALSE)))),"not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IF((ISERROR((VLOOKUP(B107,Calculation!C$2:C$548,1,FALSE)))),"not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IF((ISERROR((VLOOKUP(B108,Calculation!C$2:C$548,1,FALSE)))),"not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IF((ISERROR((VLOOKUP(B109,Calculation!C$2:C$548,1,FALSE)))),"not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IF((ISERROR((VLOOKUP(B110,Calculation!C$2:C$548,1,FALSE)))),"not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IF((ISERROR((VLOOKUP(B111,Calculation!C$2:C$548,1,FALSE)))),"not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IF((ISERROR((VLOOKUP(B112,Calculation!C$2:C$548,1,FALSE)))),"not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IF((ISERROR((VLOOKUP(B113,Calculation!C$2:C$548,1,FALSE)))),"not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IF((ISERROR((VLOOKUP(B114,Calculation!C$2:C$548,1,FALSE)))),"not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IF((ISERROR((VLOOKUP(B115,Calculation!C$2:C$548,1,FALSE)))),"not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IF((ISERROR((VLOOKUP(B116,Calculation!C$2:C$548,1,FALSE)))),"not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IF((ISERROR((VLOOKUP(B117,Calculation!C$2:C$548,1,FALSE)))),"not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IF((ISERROR((VLOOKUP(B118,Calculation!C$2:C$548,1,FALSE)))),"not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IF((ISERROR((VLOOKUP(B119,Calculation!C$2:C$548,1,FALSE)))),"not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IF((ISERROR((VLOOKUP(B120,Calculation!C$2:C$548,1,FALSE)))),"not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IF((ISERROR((VLOOKUP(B121,Calculation!C$2:C$548,1,FALSE)))),"not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IF((ISERROR((VLOOKUP(B122,Calculation!C$2:C$548,1,FALSE)))),"not entered","")</f>
        <v/>
      </c>
    </row>
    <row r="123" spans="2:7">
      <c r="B123" s="82" t="s">
        <v>11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IF((ISERROR((VLOOKUP(B123,Calculation!C$2:C$548,1,FALSE)))),"not entered","")</f>
        <v/>
      </c>
    </row>
    <row r="124" spans="2:7">
      <c r="B124" s="82" t="s">
        <v>11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IF((ISERROR((VLOOKUP(B124,Calculation!C$2:C$548,1,FALSE)))),"not entered","")</f>
        <v/>
      </c>
    </row>
    <row r="125" spans="2:7">
      <c r="B125" s="82" t="s">
        <v>11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IF((ISERROR((VLOOKUP(B125,Calculation!C$2:C$548,1,FALSE)))),"not entered","")</f>
        <v/>
      </c>
    </row>
    <row r="126" spans="2:7">
      <c r="B126" s="82" t="s">
        <v>11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IF((ISERROR((VLOOKUP(B126,Calculation!C$2:C$548,1,FALSE)))),"not entered","")</f>
        <v/>
      </c>
    </row>
    <row r="127" spans="2:7">
      <c r="B127" s="82" t="s">
        <v>11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IF((ISERROR((VLOOKUP(B127,Calculation!C$2:C$548,1,FALSE)))),"not entered","")</f>
        <v/>
      </c>
    </row>
    <row r="128" spans="2:7">
      <c r="B128" s="82" t="s">
        <v>11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IF((ISERROR((VLOOKUP(B128,Calculation!C$2:C$548,1,FALSE)))),"not entered","")</f>
        <v/>
      </c>
    </row>
    <row r="129" spans="2:7">
      <c r="B129" s="82" t="s">
        <v>11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IF((ISERROR((VLOOKUP(B129,Calculation!C$2:C$548,1,FALSE)))),"not entered","")</f>
        <v/>
      </c>
    </row>
    <row r="130" spans="2:7">
      <c r="B130" s="82" t="s">
        <v>11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IF((ISERROR((VLOOKUP(B130,Calculation!C$2:C$548,1,FALSE)))),"not entered","")</f>
        <v/>
      </c>
    </row>
    <row r="131" spans="2:7">
      <c r="B131" s="82" t="s">
        <v>11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IF((ISERROR((VLOOKUP(B131,Calculation!C$2:C$548,1,FALSE)))),"not entered","")</f>
        <v/>
      </c>
    </row>
    <row r="132" spans="2:7">
      <c r="B132" s="82" t="s">
        <v>11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IF((ISERROR((VLOOKUP(B132,Calculation!C$2:C$548,1,FALSE)))),"not entered","")</f>
        <v/>
      </c>
    </row>
    <row r="133" spans="2:7">
      <c r="B133" s="82" t="s">
        <v>11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IF((ISERROR((VLOOKUP(B133,Calculation!C$2:C$548,1,FALSE)))),"not entered","")</f>
        <v/>
      </c>
    </row>
    <row r="134" spans="2:7">
      <c r="B134" s="82" t="s">
        <v>11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IF((ISERROR((VLOOKUP(B134,Calculation!C$2:C$548,1,FALSE)))),"not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IF((ISERROR((VLOOKUP(B135,Calculation!C$2:C$548,1,FALSE)))),"not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IF((ISERROR((VLOOKUP(B136,Calculation!C$2:C$548,1,FALSE)))),"not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IF((ISERROR((VLOOKUP(B137,Calculation!C$2:C$548,1,FALSE)))),"not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IF((ISERROR((VLOOKUP(B138,Calculation!C$2:C$548,1,FALSE)))),"not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IF((ISERROR((VLOOKUP(B139,Calculation!C$2:C$548,1,FALSE)))),"not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IF((ISERROR((VLOOKUP(B140,Calculation!C$2:C$548,1,FALSE)))),"not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IF((ISERROR((VLOOKUP(B141,Calculation!C$2:C$548,1,FALSE)))),"not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IF((ISERROR((VLOOKUP(B142,Calculation!C$2:C$548,1,FALSE)))),"not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IF((ISERROR((VLOOKUP(B143,Calculation!C$2:C$548,1,FALSE)))),"not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IF((ISERROR((VLOOKUP(B144,Calculation!C$2:C$548,1,FALSE)))),"not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IF((ISERROR((VLOOKUP(B145,Calculation!C$2:C$548,1,FALSE)))),"not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IF((ISERROR((VLOOKUP(B146,Calculation!C$2:C$548,1,FALSE)))),"not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IF((ISERROR((VLOOKUP(B147,Calculation!C$2:C$548,1,FALSE)))),"not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IF((ISERROR((VLOOKUP(B148,Calculation!C$2:C$548,1,FALSE)))),"not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IF((ISERROR((VLOOKUP(B149,Calculation!C$2:C$548,1,FALSE)))),"not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IF((ISERROR((VLOOKUP(B150,Calculation!C$2:C$548,1,FALSE)))),"not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IF((ISERROR((VLOOKUP(B151,Calculation!C$2:C$548,1,FALSE)))),"not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IF((ISERROR((VLOOKUP(B152,Calculation!C$2:C$548,1,FALSE)))),"not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IF((ISERROR((VLOOKUP(B153,Calculation!C$2:C$548,1,FALSE)))),"not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IF((ISERROR((VLOOKUP(B154,Calculation!C$2:C$548,1,FALSE)))),"not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IF((ISERROR((VLOOKUP(B155,Calculation!C$2:C$548,1,FALSE)))),"not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IF((ISERROR((VLOOKUP(B156,Calculation!C$2:C$548,1,FALSE)))),"not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IF((ISERROR((VLOOKUP(B157,Calculation!C$2:C$548,1,FALSE)))),"not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IF((ISERROR((VLOOKUP(B158,Calculation!C$2:C$548,1,FALSE)))),"not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IF((ISERROR((VLOOKUP(B159,Calculation!C$2:C$548,1,FALSE)))),"not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IF((ISERROR((VLOOKUP(B160,Calculation!C$2:C$548,1,FALSE)))),"not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IF((ISERROR((VLOOKUP(B161,Calculation!C$2:C$548,1,FALSE)))),"not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IF((ISERROR((VLOOKUP(B162,Calculation!C$2:C$548,1,FALSE)))),"not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IF((ISERROR((VLOOKUP(B163,Calculation!C$2:C$548,1,FALSE)))),"not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IF((ISERROR((VLOOKUP(B164,Calculation!C$2:C$548,1,FALSE)))),"not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IF((ISERROR((VLOOKUP(B165,Calculation!C$2:C$548,1,FALSE)))),"not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IF((ISERROR((VLOOKUP(B166,Calculation!C$2:C$548,1,FALSE)))),"not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IF((ISERROR((VLOOKUP(B167,Calculation!C$2:C$548,1,FALSE)))),"not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IF((ISERROR((VLOOKUP(B168,Calculation!C$2:C$548,1,FALSE)))),"not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IF((ISERROR((VLOOKUP(B169,Calculation!C$2:C$548,1,FALSE)))),"not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IF((ISERROR((VLOOKUP(B170,Calculation!C$2:C$548,1,FALSE)))),"not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IF((ISERROR((VLOOKUP(B171,Calculation!C$2:C$548,1,FALSE)))),"not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IF((ISERROR((VLOOKUP(B172,Calculation!C$2:C$548,1,FALSE)))),"not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IF((ISERROR((VLOOKUP(B173,Calculation!C$2:C$548,1,FALSE)))),"not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IF((ISERROR((VLOOKUP(B174,Calculation!C$2:C$548,1,FALSE)))),"not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IF((ISERROR((VLOOKUP(B175,Calculation!C$2:C$548,1,FALSE)))),"not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IF((ISERROR((VLOOKUP(B176,Calculation!C$2:C$548,1,FALSE)))),"not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IF((ISERROR((VLOOKUP(B177,Calculation!C$2:C$548,1,FALSE)))),"not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IF((ISERROR((VLOOKUP(B178,Calculation!C$2:C$548,1,FALSE)))),"not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IF((ISERROR((VLOOKUP(B179,Calculation!C$2:C$548,1,FALSE)))),"not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IF((ISERROR((VLOOKUP(B180,Calculation!C$2:C$548,1,FALSE)))),"not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IF((ISERROR((VLOOKUP(B181,Calculation!C$2:C$548,1,FALSE)))),"not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IF((ISERROR((VLOOKUP(B182,Calculation!C$2:C$548,1,FALSE)))),"not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IF((ISERROR((VLOOKUP(B183,Calculation!C$2:C$548,1,FALSE)))),"not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IF((ISERROR((VLOOKUP(B184,Calculation!C$2:C$548,1,FALSE)))),"not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IF((ISERROR((VLOOKUP(B185,Calculation!C$2:C$548,1,FALSE)))),"not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IF((ISERROR((VLOOKUP(B186,Calculation!C$2:C$548,1,FALSE)))),"not entered","")</f>
        <v/>
      </c>
    </row>
    <row r="187" spans="2:7">
      <c r="B187" s="82" t="s">
        <v>11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IF((ISERROR((VLOOKUP(B187,Calculation!C$2:C$548,1,FALSE)))),"not entered","")</f>
        <v/>
      </c>
    </row>
    <row r="188" spans="2:7">
      <c r="B188" s="82" t="s">
        <v>11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IF((ISERROR((VLOOKUP(B188,Calculation!C$2:C$548,1,FALSE)))),"not entered","")</f>
        <v/>
      </c>
    </row>
    <row r="189" spans="2:7">
      <c r="B189" s="82" t="s">
        <v>11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IF((ISERROR((VLOOKUP(B189,Calculation!C$2:C$548,1,FALSE)))),"not entered","")</f>
        <v/>
      </c>
    </row>
    <row r="190" spans="2:7">
      <c r="B190" s="82" t="s">
        <v>11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IF((ISERROR((VLOOKUP(B190,Calculation!C$2:C$548,1,FALSE)))),"not entered","")</f>
        <v/>
      </c>
    </row>
    <row r="191" spans="2:7">
      <c r="B191" s="82" t="s">
        <v>11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IF((ISERROR((VLOOKUP(B191,Calculation!C$2:C$548,1,FALSE)))),"not entered","")</f>
        <v/>
      </c>
    </row>
    <row r="192" spans="2:7">
      <c r="B192" s="82" t="s">
        <v>11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IF((ISERROR((VLOOKUP(B192,Calculation!C$2:C$548,1,FALSE)))),"not entered","")</f>
        <v/>
      </c>
    </row>
    <row r="193" spans="2:7">
      <c r="B193" s="82" t="s">
        <v>11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IF((ISERROR((VLOOKUP(B193,Calculation!C$2:C$548,1,FALSE)))),"not entered","")</f>
        <v/>
      </c>
    </row>
    <row r="194" spans="2:7">
      <c r="B194" s="82" t="s">
        <v>11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IF((ISERROR((VLOOKUP(B194,Calculation!C$2:C$548,1,FALSE)))),"not entered","")</f>
        <v/>
      </c>
    </row>
    <row r="195" spans="2:7">
      <c r="B195" s="82" t="s">
        <v>11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IF((ISERROR((VLOOKUP(B195,Calculation!C$2:C$548,1,FALSE)))),"not entered","")</f>
        <v/>
      </c>
    </row>
    <row r="196" spans="2:7">
      <c r="B196" s="82" t="s">
        <v>11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IF((ISERROR((VLOOKUP(B196,Calculation!C$2:C$548,1,FALSE)))),"not entered","")</f>
        <v/>
      </c>
    </row>
    <row r="197" spans="2:7">
      <c r="B197" s="82" t="s">
        <v>11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IF((ISERROR((VLOOKUP(B197,Calculation!C$2:C$548,1,FALSE)))),"not entered","")</f>
        <v/>
      </c>
    </row>
    <row r="198" spans="2:7">
      <c r="B198" s="82" t="s">
        <v>11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IF((ISERROR((VLOOKUP(B198,Calculation!C$2:C$548,1,FALSE)))),"not entered","")</f>
        <v/>
      </c>
    </row>
    <row r="199" spans="2:7">
      <c r="B199" s="82" t="s">
        <v>11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IF((ISERROR((VLOOKUP(B199,Calculation!C$2:C$548,1,FALSE)))),"not entered","")</f>
        <v/>
      </c>
    </row>
    <row r="200" spans="2:7">
      <c r="B200" s="82" t="s">
        <v>11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IF((ISERROR((VLOOKUP(B200,Calculation!C$2:C$548,1,FALSE)))),"not entered","")</f>
        <v/>
      </c>
    </row>
    <row r="201" spans="2:7">
      <c r="B201" s="82" t="s">
        <v>11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IF((ISERROR((VLOOKUP(B201,Calculation!C$2:C$548,1,FALSE)))),"not entered","")</f>
        <v/>
      </c>
    </row>
    <row r="202" spans="2:7">
      <c r="B202" s="82" t="s">
        <v>11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IF((ISERROR((VLOOKUP(B202,Calculation!C$2:C$548,1,FALSE)))),"not entered","")</f>
        <v/>
      </c>
    </row>
    <row r="203" spans="2:7">
      <c r="B203" s="82" t="s">
        <v>11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IF((ISERROR((VLOOKUP(B203,Calculation!C$2:C$548,1,FALSE)))),"not entered","")</f>
        <v/>
      </c>
    </row>
    <row r="204" spans="2:7">
      <c r="B204" s="82" t="s">
        <v>11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IF((ISERROR((VLOOKUP(B204,Calculation!C$2:C$548,1,FALSE)))),"not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4" priority="1" stopIfTrue="1" operator="equal">
      <formula>"x"</formula>
    </cfRule>
  </conditionalFormatting>
  <conditionalFormatting sqref="G4:G205">
    <cfRule type="cellIs" dxfId="3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B1:G209"/>
  <sheetViews>
    <sheetView workbookViewId="0"/>
  </sheetViews>
  <sheetFormatPr defaultRowHeight="12.75"/>
  <cols>
    <col min="1" max="1" width="1.5703125" customWidth="1"/>
    <col min="2" max="2" width="8.8554687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6.5703125" bestFit="1" customWidth="1"/>
  </cols>
  <sheetData>
    <row r="1" spans="2:7">
      <c r="B1" s="30"/>
      <c r="C1" s="57"/>
      <c r="D1" s="31"/>
      <c r="E1" s="32"/>
    </row>
    <row r="2" spans="2:7" ht="15.75">
      <c r="B2" s="48" t="str">
        <f>Races!E9</f>
        <v>Aqua 4</v>
      </c>
      <c r="C2" s="57"/>
      <c r="D2" s="31"/>
      <c r="E2" s="32"/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31" t="s">
        <v>74</v>
      </c>
      <c r="C4" s="80" t="s">
        <v>110</v>
      </c>
      <c r="D4" s="80"/>
      <c r="E4" s="132">
        <v>1.1574074074074073E-5</v>
      </c>
      <c r="F4" s="81">
        <f>E4/(E4/100)</f>
        <v>100</v>
      </c>
      <c r="G4" t="str">
        <f>IF((ISERROR((VLOOKUP(B4,Calculation!C$2:C$548,1,FALSE)))),"not entered","")</f>
        <v/>
      </c>
    </row>
    <row r="5" spans="2:7">
      <c r="B5" s="82" t="s">
        <v>74</v>
      </c>
      <c r="C5" s="83" t="s">
        <v>111</v>
      </c>
      <c r="D5" s="83"/>
      <c r="E5" s="133">
        <v>1.1574074074074073E-5</v>
      </c>
      <c r="F5" s="85">
        <f>E5/(E5/100)</f>
        <v>100</v>
      </c>
      <c r="G5" t="str">
        <f>IF((ISERROR((VLOOKUP(B5,Calculation!C$2:C$548,1,FALSE)))),"not entered","")</f>
        <v/>
      </c>
    </row>
    <row r="6" spans="2:7">
      <c r="B6" s="82" t="s">
        <v>11</v>
      </c>
      <c r="C6" s="84" t="str">
        <f t="shared" ref="C6:C69" si="0">VLOOKUP(B6,name,3,FALSE)</f>
        <v xml:space="preserve"> </v>
      </c>
      <c r="D6" s="84" t="str">
        <f t="shared" ref="D6:D69" si="1">VLOOKUP(B6,name,2,FALSE)</f>
        <v xml:space="preserve"> </v>
      </c>
      <c r="E6" s="133">
        <v>1.1574074074074073E-5</v>
      </c>
      <c r="F6" s="85" t="e">
        <f t="shared" ref="F6:F37" si="2">(VLOOKUP(C6,C$4:E$5,3,FALSE))/(E6/10000)</f>
        <v>#N/A</v>
      </c>
      <c r="G6" t="str">
        <f>IF((ISERROR((VLOOKUP(B6,Calculation!C$2:C$548,1,FALSE)))),"not entered","")</f>
        <v/>
      </c>
    </row>
    <row r="7" spans="2:7">
      <c r="B7" s="82" t="s">
        <v>11</v>
      </c>
      <c r="C7" s="84" t="str">
        <f t="shared" si="0"/>
        <v xml:space="preserve"> </v>
      </c>
      <c r="D7" s="84" t="str">
        <f t="shared" si="1"/>
        <v xml:space="preserve"> </v>
      </c>
      <c r="E7" s="133">
        <v>1.1574074074074073E-5</v>
      </c>
      <c r="F7" s="85" t="e">
        <f t="shared" si="2"/>
        <v>#N/A</v>
      </c>
      <c r="G7" t="str">
        <f>IF((ISERROR((VLOOKUP(B7,Calculation!C$2:C$548,1,FALSE)))),"not entered","")</f>
        <v/>
      </c>
    </row>
    <row r="8" spans="2:7">
      <c r="B8" s="82" t="s">
        <v>11</v>
      </c>
      <c r="C8" s="84" t="str">
        <f t="shared" si="0"/>
        <v xml:space="preserve"> </v>
      </c>
      <c r="D8" s="84" t="str">
        <f t="shared" si="1"/>
        <v xml:space="preserve"> </v>
      </c>
      <c r="E8" s="133">
        <v>1.1574074074074073E-5</v>
      </c>
      <c r="F8" s="85" t="e">
        <f t="shared" si="2"/>
        <v>#N/A</v>
      </c>
      <c r="G8" t="str">
        <f>IF((ISERROR((VLOOKUP(B8,Calculation!C$2:C$548,1,FALSE)))),"not entered","")</f>
        <v/>
      </c>
    </row>
    <row r="9" spans="2:7">
      <c r="B9" s="82" t="s">
        <v>11</v>
      </c>
      <c r="C9" s="84" t="str">
        <f t="shared" si="0"/>
        <v xml:space="preserve"> </v>
      </c>
      <c r="D9" s="84" t="str">
        <f t="shared" si="1"/>
        <v xml:space="preserve"> </v>
      </c>
      <c r="E9" s="133">
        <v>1.1574074074074073E-5</v>
      </c>
      <c r="F9" s="85" t="e">
        <f t="shared" si="2"/>
        <v>#N/A</v>
      </c>
      <c r="G9" t="str">
        <f>IF((ISERROR((VLOOKUP(B9,Calculation!C$2:C$548,1,FALSE)))),"not entered","")</f>
        <v/>
      </c>
    </row>
    <row r="10" spans="2:7">
      <c r="B10" s="82" t="s">
        <v>11</v>
      </c>
      <c r="C10" s="84" t="str">
        <f t="shared" si="0"/>
        <v xml:space="preserve"> </v>
      </c>
      <c r="D10" s="84" t="str">
        <f t="shared" si="1"/>
        <v xml:space="preserve"> </v>
      </c>
      <c r="E10" s="133">
        <v>1.1574074074074073E-5</v>
      </c>
      <c r="F10" s="85" t="e">
        <f t="shared" si="2"/>
        <v>#N/A</v>
      </c>
      <c r="G10" t="str">
        <f>IF((ISERROR((VLOOKUP(B10,Calculation!C$2:C$548,1,FALSE)))),"not entered","")</f>
        <v/>
      </c>
    </row>
    <row r="11" spans="2:7">
      <c r="B11" s="82" t="s">
        <v>11</v>
      </c>
      <c r="C11" s="84" t="str">
        <f t="shared" si="0"/>
        <v xml:space="preserve"> </v>
      </c>
      <c r="D11" s="84" t="str">
        <f t="shared" si="1"/>
        <v xml:space="preserve"> </v>
      </c>
      <c r="E11" s="133">
        <v>1.1574074074074073E-5</v>
      </c>
      <c r="F11" s="85" t="e">
        <f t="shared" si="2"/>
        <v>#N/A</v>
      </c>
      <c r="G11" t="str">
        <f>IF((ISERROR((VLOOKUP(B11,Calculation!C$2:C$548,1,FALSE)))),"not entered","")</f>
        <v/>
      </c>
    </row>
    <row r="12" spans="2:7">
      <c r="B12" s="82" t="s">
        <v>11</v>
      </c>
      <c r="C12" s="84" t="str">
        <f t="shared" si="0"/>
        <v xml:space="preserve"> </v>
      </c>
      <c r="D12" s="84" t="str">
        <f t="shared" si="1"/>
        <v xml:space="preserve"> </v>
      </c>
      <c r="E12" s="133">
        <v>1.1574074074074073E-5</v>
      </c>
      <c r="F12" s="85" t="e">
        <f t="shared" si="2"/>
        <v>#N/A</v>
      </c>
      <c r="G12" t="str">
        <f>IF((ISERROR((VLOOKUP(B12,Calculation!C$2:C$548,1,FALSE)))),"not entered","")</f>
        <v/>
      </c>
    </row>
    <row r="13" spans="2:7">
      <c r="B13" s="82" t="s">
        <v>11</v>
      </c>
      <c r="C13" s="84" t="str">
        <f t="shared" si="0"/>
        <v xml:space="preserve"> </v>
      </c>
      <c r="D13" s="84" t="str">
        <f t="shared" si="1"/>
        <v xml:space="preserve"> </v>
      </c>
      <c r="E13" s="133">
        <v>1.1574074074074073E-5</v>
      </c>
      <c r="F13" s="85" t="e">
        <f t="shared" si="2"/>
        <v>#N/A</v>
      </c>
      <c r="G13" t="str">
        <f>IF((ISERROR((VLOOKUP(B13,Calculation!C$2:C$548,1,FALSE)))),"not entered","")</f>
        <v/>
      </c>
    </row>
    <row r="14" spans="2:7">
      <c r="B14" s="82" t="s">
        <v>11</v>
      </c>
      <c r="C14" s="84" t="str">
        <f t="shared" si="0"/>
        <v xml:space="preserve"> </v>
      </c>
      <c r="D14" s="84" t="str">
        <f t="shared" si="1"/>
        <v xml:space="preserve"> </v>
      </c>
      <c r="E14" s="133">
        <v>1.1574074074074073E-5</v>
      </c>
      <c r="F14" s="85" t="e">
        <f t="shared" si="2"/>
        <v>#N/A</v>
      </c>
      <c r="G14" t="str">
        <f>IF((ISERROR((VLOOKUP(B14,Calculation!C$2:C$548,1,FALSE)))),"not entered","")</f>
        <v/>
      </c>
    </row>
    <row r="15" spans="2:7">
      <c r="B15" s="82" t="s">
        <v>11</v>
      </c>
      <c r="C15" s="84" t="str">
        <f t="shared" si="0"/>
        <v xml:space="preserve"> </v>
      </c>
      <c r="D15" s="84" t="str">
        <f t="shared" si="1"/>
        <v xml:space="preserve"> </v>
      </c>
      <c r="E15" s="133">
        <v>1.1574074074074073E-5</v>
      </c>
      <c r="F15" s="85" t="e">
        <f t="shared" si="2"/>
        <v>#N/A</v>
      </c>
      <c r="G15" t="str">
        <f>IF((ISERROR((VLOOKUP(B15,Calculation!C$2:C$548,1,FALSE)))),"not entered","")</f>
        <v/>
      </c>
    </row>
    <row r="16" spans="2:7">
      <c r="B16" s="82" t="s">
        <v>11</v>
      </c>
      <c r="C16" s="84" t="str">
        <f t="shared" si="0"/>
        <v xml:space="preserve"> </v>
      </c>
      <c r="D16" s="84" t="str">
        <f t="shared" si="1"/>
        <v xml:space="preserve"> </v>
      </c>
      <c r="E16" s="133">
        <v>1.1574074074074073E-5</v>
      </c>
      <c r="F16" s="85" t="e">
        <f t="shared" si="2"/>
        <v>#N/A</v>
      </c>
      <c r="G16" t="str">
        <f>IF((ISERROR((VLOOKUP(B16,Calculation!C$2:C$548,1,FALSE)))),"not entered","")</f>
        <v/>
      </c>
    </row>
    <row r="17" spans="2:7">
      <c r="B17" s="82" t="s">
        <v>11</v>
      </c>
      <c r="C17" s="84" t="str">
        <f t="shared" si="0"/>
        <v xml:space="preserve"> </v>
      </c>
      <c r="D17" s="84" t="str">
        <f t="shared" si="1"/>
        <v xml:space="preserve"> </v>
      </c>
      <c r="E17" s="133">
        <v>1.1574074074074073E-5</v>
      </c>
      <c r="F17" s="85" t="e">
        <f t="shared" si="2"/>
        <v>#N/A</v>
      </c>
      <c r="G17" t="str">
        <f>IF((ISERROR((VLOOKUP(B17,Calculation!C$2:C$548,1,FALSE)))),"not entered","")</f>
        <v/>
      </c>
    </row>
    <row r="18" spans="2:7">
      <c r="B18" s="82" t="s">
        <v>11</v>
      </c>
      <c r="C18" s="84" t="str">
        <f t="shared" si="0"/>
        <v xml:space="preserve"> </v>
      </c>
      <c r="D18" s="84" t="str">
        <f t="shared" si="1"/>
        <v xml:space="preserve"> </v>
      </c>
      <c r="E18" s="133">
        <v>1.1574074074074073E-5</v>
      </c>
      <c r="F18" s="85" t="e">
        <f t="shared" si="2"/>
        <v>#N/A</v>
      </c>
      <c r="G18" t="str">
        <f>IF((ISERROR((VLOOKUP(B18,Calculation!C$2:C$548,1,FALSE)))),"not entered","")</f>
        <v/>
      </c>
    </row>
    <row r="19" spans="2:7">
      <c r="B19" s="82" t="s">
        <v>11</v>
      </c>
      <c r="C19" s="84" t="str">
        <f t="shared" si="0"/>
        <v xml:space="preserve"> </v>
      </c>
      <c r="D19" s="84" t="str">
        <f t="shared" si="1"/>
        <v xml:space="preserve"> </v>
      </c>
      <c r="E19" s="133">
        <v>1.1574074074074073E-5</v>
      </c>
      <c r="F19" s="85" t="e">
        <f t="shared" si="2"/>
        <v>#N/A</v>
      </c>
      <c r="G19" t="str">
        <f>IF((ISERROR((VLOOKUP(B19,Calculation!C$2:C$548,1,FALSE)))),"not entered","")</f>
        <v/>
      </c>
    </row>
    <row r="20" spans="2:7">
      <c r="B20" s="82" t="s">
        <v>11</v>
      </c>
      <c r="C20" s="84" t="str">
        <f t="shared" si="0"/>
        <v xml:space="preserve"> </v>
      </c>
      <c r="D20" s="84" t="str">
        <f t="shared" si="1"/>
        <v xml:space="preserve"> </v>
      </c>
      <c r="E20" s="133">
        <v>1.1574074074074073E-5</v>
      </c>
      <c r="F20" s="85" t="e">
        <f t="shared" si="2"/>
        <v>#N/A</v>
      </c>
      <c r="G20" t="str">
        <f>IF((ISERROR((VLOOKUP(B20,Calculation!C$2:C$548,1,FALSE)))),"not entered","")</f>
        <v/>
      </c>
    </row>
    <row r="21" spans="2:7">
      <c r="B21" s="82" t="s">
        <v>11</v>
      </c>
      <c r="C21" s="84" t="str">
        <f t="shared" si="0"/>
        <v xml:space="preserve"> </v>
      </c>
      <c r="D21" s="84" t="str">
        <f t="shared" si="1"/>
        <v xml:space="preserve"> </v>
      </c>
      <c r="E21" s="133">
        <v>1.1574074074074073E-5</v>
      </c>
      <c r="F21" s="85" t="e">
        <f t="shared" si="2"/>
        <v>#N/A</v>
      </c>
      <c r="G21" t="str">
        <f>IF((ISERROR((VLOOKUP(B21,Calculation!C$2:C$548,1,FALSE)))),"not entered","")</f>
        <v/>
      </c>
    </row>
    <row r="22" spans="2:7">
      <c r="B22" s="82" t="s">
        <v>11</v>
      </c>
      <c r="C22" s="84" t="str">
        <f t="shared" si="0"/>
        <v xml:space="preserve"> </v>
      </c>
      <c r="D22" s="84" t="str">
        <f t="shared" si="1"/>
        <v xml:space="preserve"> </v>
      </c>
      <c r="E22" s="133">
        <v>1.1574074074074073E-5</v>
      </c>
      <c r="F22" s="85" t="e">
        <f t="shared" si="2"/>
        <v>#N/A</v>
      </c>
      <c r="G22" t="str">
        <f>IF((ISERROR((VLOOKUP(B22,Calculation!C$2:C$548,1,FALSE)))),"not entered","")</f>
        <v/>
      </c>
    </row>
    <row r="23" spans="2:7">
      <c r="B23" s="82" t="s">
        <v>11</v>
      </c>
      <c r="C23" s="84" t="str">
        <f t="shared" si="0"/>
        <v xml:space="preserve"> </v>
      </c>
      <c r="D23" s="84" t="str">
        <f t="shared" si="1"/>
        <v xml:space="preserve"> </v>
      </c>
      <c r="E23" s="133">
        <v>1.1574074074074073E-5</v>
      </c>
      <c r="F23" s="85" t="e">
        <f t="shared" si="2"/>
        <v>#N/A</v>
      </c>
      <c r="G23" t="str">
        <f>IF((ISERROR((VLOOKUP(B23,Calculation!C$2:C$548,1,FALSE)))),"not entered","")</f>
        <v/>
      </c>
    </row>
    <row r="24" spans="2:7">
      <c r="B24" s="82" t="s">
        <v>11</v>
      </c>
      <c r="C24" s="84" t="str">
        <f t="shared" si="0"/>
        <v xml:space="preserve"> </v>
      </c>
      <c r="D24" s="84" t="str">
        <f t="shared" si="1"/>
        <v xml:space="preserve"> </v>
      </c>
      <c r="E24" s="133">
        <v>1.1574074074074073E-5</v>
      </c>
      <c r="F24" s="85" t="e">
        <f t="shared" si="2"/>
        <v>#N/A</v>
      </c>
      <c r="G24" t="str">
        <f>IF((ISERROR((VLOOKUP(B24,Calculation!C$2:C$548,1,FALSE)))),"not entered","")</f>
        <v/>
      </c>
    </row>
    <row r="25" spans="2:7">
      <c r="B25" s="82" t="s">
        <v>11</v>
      </c>
      <c r="C25" s="84" t="str">
        <f t="shared" si="0"/>
        <v xml:space="preserve"> </v>
      </c>
      <c r="D25" s="84" t="str">
        <f t="shared" si="1"/>
        <v xml:space="preserve"> </v>
      </c>
      <c r="E25" s="133">
        <v>1.1574074074074073E-5</v>
      </c>
      <c r="F25" s="85" t="e">
        <f t="shared" si="2"/>
        <v>#N/A</v>
      </c>
      <c r="G25" t="str">
        <f>IF((ISERROR((VLOOKUP(B25,Calculation!C$2:C$548,1,FALSE)))),"not entered","")</f>
        <v/>
      </c>
    </row>
    <row r="26" spans="2:7">
      <c r="B26" s="82" t="s">
        <v>11</v>
      </c>
      <c r="C26" s="84" t="str">
        <f t="shared" si="0"/>
        <v xml:space="preserve"> </v>
      </c>
      <c r="D26" s="84" t="str">
        <f t="shared" si="1"/>
        <v xml:space="preserve"> </v>
      </c>
      <c r="E26" s="133">
        <v>1.1574074074074073E-5</v>
      </c>
      <c r="F26" s="85" t="e">
        <f t="shared" si="2"/>
        <v>#N/A</v>
      </c>
      <c r="G26" t="str">
        <f>IF((ISERROR((VLOOKUP(B26,Calculation!C$2:C$548,1,FALSE)))),"not entered","")</f>
        <v/>
      </c>
    </row>
    <row r="27" spans="2:7">
      <c r="B27" s="82" t="s">
        <v>11</v>
      </c>
      <c r="C27" s="84" t="str">
        <f t="shared" si="0"/>
        <v xml:space="preserve"> </v>
      </c>
      <c r="D27" s="84" t="str">
        <f t="shared" si="1"/>
        <v xml:space="preserve"> </v>
      </c>
      <c r="E27" s="133">
        <v>1.1574074074074073E-5</v>
      </c>
      <c r="F27" s="85" t="e">
        <f t="shared" si="2"/>
        <v>#N/A</v>
      </c>
      <c r="G27" t="str">
        <f>IF((ISERROR((VLOOKUP(B27,Calculation!C$2:C$548,1,FALSE)))),"not entered","")</f>
        <v/>
      </c>
    </row>
    <row r="28" spans="2:7">
      <c r="B28" s="82" t="s">
        <v>11</v>
      </c>
      <c r="C28" s="84" t="str">
        <f t="shared" si="0"/>
        <v xml:space="preserve"> </v>
      </c>
      <c r="D28" s="84" t="str">
        <f t="shared" si="1"/>
        <v xml:space="preserve"> </v>
      </c>
      <c r="E28" s="133">
        <v>1.1574074074074073E-5</v>
      </c>
      <c r="F28" s="85" t="e">
        <f t="shared" si="2"/>
        <v>#N/A</v>
      </c>
      <c r="G28" t="str">
        <f>IF((ISERROR((VLOOKUP(B28,Calculation!C$2:C$548,1,FALSE)))),"not entered","")</f>
        <v/>
      </c>
    </row>
    <row r="29" spans="2:7">
      <c r="B29" s="82" t="s">
        <v>11</v>
      </c>
      <c r="C29" s="84" t="str">
        <f t="shared" si="0"/>
        <v xml:space="preserve"> </v>
      </c>
      <c r="D29" s="84" t="str">
        <f t="shared" si="1"/>
        <v xml:space="preserve"> </v>
      </c>
      <c r="E29" s="133">
        <v>1.1574074074074073E-5</v>
      </c>
      <c r="F29" s="85" t="e">
        <f t="shared" si="2"/>
        <v>#N/A</v>
      </c>
      <c r="G29" t="str">
        <f>IF((ISERROR((VLOOKUP(B29,Calculation!C$2:C$548,1,FALSE)))),"not entered","")</f>
        <v/>
      </c>
    </row>
    <row r="30" spans="2:7">
      <c r="B30" s="82" t="s">
        <v>11</v>
      </c>
      <c r="C30" s="84" t="str">
        <f t="shared" si="0"/>
        <v xml:space="preserve"> </v>
      </c>
      <c r="D30" s="84" t="str">
        <f t="shared" si="1"/>
        <v xml:space="preserve"> </v>
      </c>
      <c r="E30" s="133">
        <v>1.1574074074074073E-5</v>
      </c>
      <c r="F30" s="85" t="e">
        <f t="shared" si="2"/>
        <v>#N/A</v>
      </c>
      <c r="G30" t="str">
        <f>IF((ISERROR((VLOOKUP(B30,Calculation!C$2:C$548,1,FALSE)))),"not entered","")</f>
        <v/>
      </c>
    </row>
    <row r="31" spans="2:7">
      <c r="B31" s="82" t="s">
        <v>11</v>
      </c>
      <c r="C31" s="84" t="str">
        <f t="shared" si="0"/>
        <v xml:space="preserve"> </v>
      </c>
      <c r="D31" s="84" t="str">
        <f t="shared" si="1"/>
        <v xml:space="preserve"> </v>
      </c>
      <c r="E31" s="133">
        <v>1.1574074074074073E-5</v>
      </c>
      <c r="F31" s="85" t="e">
        <f t="shared" si="2"/>
        <v>#N/A</v>
      </c>
      <c r="G31" t="str">
        <f>IF((ISERROR((VLOOKUP(B31,Calculation!C$2:C$548,1,FALSE)))),"not entered","")</f>
        <v/>
      </c>
    </row>
    <row r="32" spans="2:7">
      <c r="B32" s="82" t="s">
        <v>11</v>
      </c>
      <c r="C32" s="84" t="str">
        <f t="shared" si="0"/>
        <v xml:space="preserve"> </v>
      </c>
      <c r="D32" s="84" t="str">
        <f t="shared" si="1"/>
        <v xml:space="preserve"> </v>
      </c>
      <c r="E32" s="133">
        <v>1.1574074074074073E-5</v>
      </c>
      <c r="F32" s="85" t="e">
        <f t="shared" si="2"/>
        <v>#N/A</v>
      </c>
      <c r="G32" t="str">
        <f>IF((ISERROR((VLOOKUP(B32,Calculation!C$2:C$548,1,FALSE)))),"not entered","")</f>
        <v/>
      </c>
    </row>
    <row r="33" spans="2:7">
      <c r="B33" s="82" t="s">
        <v>11</v>
      </c>
      <c r="C33" s="84" t="str">
        <f t="shared" si="0"/>
        <v xml:space="preserve"> </v>
      </c>
      <c r="D33" s="84" t="str">
        <f t="shared" si="1"/>
        <v xml:space="preserve"> </v>
      </c>
      <c r="E33" s="133">
        <v>1.1574074074074073E-5</v>
      </c>
      <c r="F33" s="85" t="e">
        <f t="shared" si="2"/>
        <v>#N/A</v>
      </c>
      <c r="G33" t="str">
        <f>IF((ISERROR((VLOOKUP(B33,Calculation!C$2:C$548,1,FALSE)))),"not entered","")</f>
        <v/>
      </c>
    </row>
    <row r="34" spans="2:7">
      <c r="B34" s="82" t="s">
        <v>11</v>
      </c>
      <c r="C34" s="84" t="str">
        <f t="shared" si="0"/>
        <v xml:space="preserve"> </v>
      </c>
      <c r="D34" s="84" t="str">
        <f t="shared" si="1"/>
        <v xml:space="preserve"> </v>
      </c>
      <c r="E34" s="133">
        <v>1.1574074074074073E-5</v>
      </c>
      <c r="F34" s="85" t="e">
        <f t="shared" si="2"/>
        <v>#N/A</v>
      </c>
      <c r="G34" t="str">
        <f>IF((ISERROR((VLOOKUP(B34,Calculation!C$2:C$548,1,FALSE)))),"not entered","")</f>
        <v/>
      </c>
    </row>
    <row r="35" spans="2:7">
      <c r="B35" s="82" t="s">
        <v>11</v>
      </c>
      <c r="C35" s="84" t="str">
        <f t="shared" si="0"/>
        <v xml:space="preserve"> </v>
      </c>
      <c r="D35" s="84" t="str">
        <f t="shared" si="1"/>
        <v xml:space="preserve"> </v>
      </c>
      <c r="E35" s="133">
        <v>1.1574074074074073E-5</v>
      </c>
      <c r="F35" s="85" t="e">
        <f t="shared" si="2"/>
        <v>#N/A</v>
      </c>
      <c r="G35" t="str">
        <f>IF((ISERROR((VLOOKUP(B35,Calculation!C$2:C$548,1,FALSE)))),"not entered","")</f>
        <v/>
      </c>
    </row>
    <row r="36" spans="2:7">
      <c r="B36" s="82" t="s">
        <v>11</v>
      </c>
      <c r="C36" s="84" t="str">
        <f t="shared" si="0"/>
        <v xml:space="preserve"> </v>
      </c>
      <c r="D36" s="84" t="str">
        <f t="shared" si="1"/>
        <v xml:space="preserve"> </v>
      </c>
      <c r="E36" s="133">
        <v>1.1574074074074073E-5</v>
      </c>
      <c r="F36" s="85" t="e">
        <f t="shared" si="2"/>
        <v>#N/A</v>
      </c>
      <c r="G36" t="str">
        <f>IF((ISERROR((VLOOKUP(B36,Calculation!C$2:C$548,1,FALSE)))),"not entered","")</f>
        <v/>
      </c>
    </row>
    <row r="37" spans="2:7">
      <c r="B37" s="82" t="s">
        <v>11</v>
      </c>
      <c r="C37" s="84" t="str">
        <f t="shared" si="0"/>
        <v xml:space="preserve"> </v>
      </c>
      <c r="D37" s="84" t="str">
        <f t="shared" si="1"/>
        <v xml:space="preserve"> </v>
      </c>
      <c r="E37" s="133">
        <v>1.1574074074074073E-5</v>
      </c>
      <c r="F37" s="85" t="e">
        <f t="shared" si="2"/>
        <v>#N/A</v>
      </c>
      <c r="G37" t="str">
        <f>IF((ISERROR((VLOOKUP(B37,Calculation!C$2:C$548,1,FALSE)))),"not entered","")</f>
        <v/>
      </c>
    </row>
    <row r="38" spans="2:7">
      <c r="B38" s="82" t="s">
        <v>11</v>
      </c>
      <c r="C38" s="84" t="str">
        <f t="shared" si="0"/>
        <v xml:space="preserve"> </v>
      </c>
      <c r="D38" s="84" t="str">
        <f t="shared" si="1"/>
        <v xml:space="preserve"> </v>
      </c>
      <c r="E38" s="133">
        <v>1.1574074074074073E-5</v>
      </c>
      <c r="F38" s="85" t="e">
        <f t="shared" ref="F38:F69" si="3">(VLOOKUP(C38,C$4:E$5,3,FALSE))/(E38/10000)</f>
        <v>#N/A</v>
      </c>
      <c r="G38" t="str">
        <f>IF((ISERROR((VLOOKUP(B38,Calculation!C$2:C$548,1,FALSE)))),"not entered","")</f>
        <v/>
      </c>
    </row>
    <row r="39" spans="2:7">
      <c r="B39" s="82" t="s">
        <v>11</v>
      </c>
      <c r="C39" s="84" t="str">
        <f t="shared" si="0"/>
        <v xml:space="preserve"> </v>
      </c>
      <c r="D39" s="84" t="str">
        <f t="shared" si="1"/>
        <v xml:space="preserve"> </v>
      </c>
      <c r="E39" s="133">
        <v>1.1574074074074073E-5</v>
      </c>
      <c r="F39" s="85" t="e">
        <f t="shared" si="3"/>
        <v>#N/A</v>
      </c>
      <c r="G39" t="str">
        <f>IF((ISERROR((VLOOKUP(B39,Calculation!C$2:C$548,1,FALSE)))),"not entered","")</f>
        <v/>
      </c>
    </row>
    <row r="40" spans="2:7">
      <c r="B40" s="82" t="s">
        <v>11</v>
      </c>
      <c r="C40" s="84" t="str">
        <f t="shared" si="0"/>
        <v xml:space="preserve"> </v>
      </c>
      <c r="D40" s="84" t="str">
        <f t="shared" si="1"/>
        <v xml:space="preserve"> </v>
      </c>
      <c r="E40" s="133">
        <v>1.1574074074074073E-5</v>
      </c>
      <c r="F40" s="85" t="e">
        <f t="shared" si="3"/>
        <v>#N/A</v>
      </c>
      <c r="G40" t="str">
        <f>IF((ISERROR((VLOOKUP(B40,Calculation!C$2:C$548,1,FALSE)))),"not entered","")</f>
        <v/>
      </c>
    </row>
    <row r="41" spans="2:7">
      <c r="B41" s="82" t="s">
        <v>11</v>
      </c>
      <c r="C41" s="84" t="str">
        <f t="shared" si="0"/>
        <v xml:space="preserve"> </v>
      </c>
      <c r="D41" s="84" t="str">
        <f t="shared" si="1"/>
        <v xml:space="preserve"> </v>
      </c>
      <c r="E41" s="133">
        <v>1.1574074074074073E-5</v>
      </c>
      <c r="F41" s="85" t="e">
        <f t="shared" si="3"/>
        <v>#N/A</v>
      </c>
      <c r="G41" t="str">
        <f>IF((ISERROR((VLOOKUP(B41,Calculation!C$2:C$548,1,FALSE)))),"not entered","")</f>
        <v/>
      </c>
    </row>
    <row r="42" spans="2:7">
      <c r="B42" s="82" t="s">
        <v>11</v>
      </c>
      <c r="C42" s="84" t="str">
        <f t="shared" si="0"/>
        <v xml:space="preserve"> </v>
      </c>
      <c r="D42" s="84" t="str">
        <f t="shared" si="1"/>
        <v xml:space="preserve"> </v>
      </c>
      <c r="E42" s="133">
        <v>1.1574074074074073E-5</v>
      </c>
      <c r="F42" s="85" t="e">
        <f t="shared" si="3"/>
        <v>#N/A</v>
      </c>
      <c r="G42" t="str">
        <f>IF((ISERROR((VLOOKUP(B42,Calculation!C$2:C$548,1,FALSE)))),"not entered","")</f>
        <v/>
      </c>
    </row>
    <row r="43" spans="2:7">
      <c r="B43" s="82" t="s">
        <v>11</v>
      </c>
      <c r="C43" s="84" t="str">
        <f t="shared" si="0"/>
        <v xml:space="preserve"> </v>
      </c>
      <c r="D43" s="84" t="str">
        <f t="shared" si="1"/>
        <v xml:space="preserve"> </v>
      </c>
      <c r="E43" s="133">
        <v>1.1574074074074073E-5</v>
      </c>
      <c r="F43" s="85" t="e">
        <f t="shared" si="3"/>
        <v>#N/A</v>
      </c>
      <c r="G43" t="str">
        <f>IF((ISERROR((VLOOKUP(B43,Calculation!C$2:C$548,1,FALSE)))),"not entered","")</f>
        <v/>
      </c>
    </row>
    <row r="44" spans="2:7">
      <c r="B44" s="82" t="s">
        <v>11</v>
      </c>
      <c r="C44" s="84" t="str">
        <f t="shared" si="0"/>
        <v xml:space="preserve"> </v>
      </c>
      <c r="D44" s="84" t="str">
        <f t="shared" si="1"/>
        <v xml:space="preserve"> </v>
      </c>
      <c r="E44" s="133">
        <v>1.1574074074074073E-5</v>
      </c>
      <c r="F44" s="85" t="e">
        <f t="shared" si="3"/>
        <v>#N/A</v>
      </c>
      <c r="G44" t="str">
        <f>IF((ISERROR((VLOOKUP(B44,Calculation!C$2:C$548,1,FALSE)))),"not entered","")</f>
        <v/>
      </c>
    </row>
    <row r="45" spans="2:7">
      <c r="B45" s="82" t="s">
        <v>11</v>
      </c>
      <c r="C45" s="84" t="str">
        <f t="shared" si="0"/>
        <v xml:space="preserve"> </v>
      </c>
      <c r="D45" s="84" t="str">
        <f t="shared" si="1"/>
        <v xml:space="preserve"> </v>
      </c>
      <c r="E45" s="133">
        <v>1.1574074074074073E-5</v>
      </c>
      <c r="F45" s="85" t="e">
        <f t="shared" si="3"/>
        <v>#N/A</v>
      </c>
      <c r="G45" t="str">
        <f>IF((ISERROR((VLOOKUP(B45,Calculation!C$2:C$548,1,FALSE)))),"not entered","")</f>
        <v/>
      </c>
    </row>
    <row r="46" spans="2:7">
      <c r="B46" s="82" t="s">
        <v>11</v>
      </c>
      <c r="C46" s="84" t="str">
        <f t="shared" si="0"/>
        <v xml:space="preserve"> </v>
      </c>
      <c r="D46" s="84" t="str">
        <f t="shared" si="1"/>
        <v xml:space="preserve"> </v>
      </c>
      <c r="E46" s="133">
        <v>1.1574074074074073E-5</v>
      </c>
      <c r="F46" s="85" t="e">
        <f t="shared" si="3"/>
        <v>#N/A</v>
      </c>
      <c r="G46" t="str">
        <f>IF((ISERROR((VLOOKUP(B46,Calculation!C$2:C$548,1,FALSE)))),"not entered","")</f>
        <v/>
      </c>
    </row>
    <row r="47" spans="2:7">
      <c r="B47" s="82" t="s">
        <v>11</v>
      </c>
      <c r="C47" s="84" t="str">
        <f t="shared" si="0"/>
        <v xml:space="preserve"> </v>
      </c>
      <c r="D47" s="84" t="str">
        <f t="shared" si="1"/>
        <v xml:space="preserve"> </v>
      </c>
      <c r="E47" s="133">
        <v>1.1574074074074073E-5</v>
      </c>
      <c r="F47" s="85" t="e">
        <f t="shared" si="3"/>
        <v>#N/A</v>
      </c>
      <c r="G47" t="str">
        <f>IF((ISERROR((VLOOKUP(B47,Calculation!C$2:C$548,1,FALSE)))),"not entered","")</f>
        <v/>
      </c>
    </row>
    <row r="48" spans="2:7">
      <c r="B48" s="82" t="s">
        <v>11</v>
      </c>
      <c r="C48" s="84" t="str">
        <f t="shared" si="0"/>
        <v xml:space="preserve"> </v>
      </c>
      <c r="D48" s="84" t="str">
        <f t="shared" si="1"/>
        <v xml:space="preserve"> </v>
      </c>
      <c r="E48" s="133">
        <v>1.1574074074074073E-5</v>
      </c>
      <c r="F48" s="85" t="e">
        <f t="shared" si="3"/>
        <v>#N/A</v>
      </c>
      <c r="G48" t="str">
        <f>IF((ISERROR((VLOOKUP(B48,Calculation!C$2:C$548,1,FALSE)))),"not entered","")</f>
        <v/>
      </c>
    </row>
    <row r="49" spans="2:7">
      <c r="B49" s="82" t="s">
        <v>11</v>
      </c>
      <c r="C49" s="84" t="str">
        <f t="shared" si="0"/>
        <v xml:space="preserve"> </v>
      </c>
      <c r="D49" s="84" t="str">
        <f t="shared" si="1"/>
        <v xml:space="preserve"> </v>
      </c>
      <c r="E49" s="133">
        <v>1.1574074074074073E-5</v>
      </c>
      <c r="F49" s="85" t="e">
        <f t="shared" si="3"/>
        <v>#N/A</v>
      </c>
      <c r="G49" t="str">
        <f>IF((ISERROR((VLOOKUP(B49,Calculation!C$2:C$548,1,FALSE)))),"not entered","")</f>
        <v/>
      </c>
    </row>
    <row r="50" spans="2:7">
      <c r="B50" s="82" t="s">
        <v>11</v>
      </c>
      <c r="C50" s="84" t="str">
        <f t="shared" si="0"/>
        <v xml:space="preserve"> </v>
      </c>
      <c r="D50" s="84" t="str">
        <f t="shared" si="1"/>
        <v xml:space="preserve"> </v>
      </c>
      <c r="E50" s="133">
        <v>1.1574074074074073E-5</v>
      </c>
      <c r="F50" s="85" t="e">
        <f t="shared" si="3"/>
        <v>#N/A</v>
      </c>
      <c r="G50" t="str">
        <f>IF((ISERROR((VLOOKUP(B50,Calculation!C$2:C$548,1,FALSE)))),"not entered","")</f>
        <v/>
      </c>
    </row>
    <row r="51" spans="2:7">
      <c r="B51" s="82" t="s">
        <v>11</v>
      </c>
      <c r="C51" s="84" t="str">
        <f t="shared" si="0"/>
        <v xml:space="preserve"> </v>
      </c>
      <c r="D51" s="84" t="str">
        <f t="shared" si="1"/>
        <v xml:space="preserve"> </v>
      </c>
      <c r="E51" s="133">
        <v>1.1574074074074073E-5</v>
      </c>
      <c r="F51" s="85" t="e">
        <f t="shared" si="3"/>
        <v>#N/A</v>
      </c>
      <c r="G51" t="str">
        <f>IF((ISERROR((VLOOKUP(B51,Calculation!C$2:C$548,1,FALSE)))),"not entered","")</f>
        <v/>
      </c>
    </row>
    <row r="52" spans="2:7">
      <c r="B52" s="82" t="s">
        <v>11</v>
      </c>
      <c r="C52" s="84" t="str">
        <f t="shared" si="0"/>
        <v xml:space="preserve"> </v>
      </c>
      <c r="D52" s="84" t="str">
        <f t="shared" si="1"/>
        <v xml:space="preserve"> </v>
      </c>
      <c r="E52" s="133">
        <v>1.1574074074074073E-5</v>
      </c>
      <c r="F52" s="85" t="e">
        <f t="shared" si="3"/>
        <v>#N/A</v>
      </c>
      <c r="G52" t="str">
        <f>IF((ISERROR((VLOOKUP(B52,Calculation!C$2:C$548,1,FALSE)))),"not entered","")</f>
        <v/>
      </c>
    </row>
    <row r="53" spans="2:7">
      <c r="B53" s="82" t="s">
        <v>11</v>
      </c>
      <c r="C53" s="84" t="str">
        <f t="shared" si="0"/>
        <v xml:space="preserve"> </v>
      </c>
      <c r="D53" s="84" t="str">
        <f t="shared" si="1"/>
        <v xml:space="preserve"> </v>
      </c>
      <c r="E53" s="133">
        <v>1.1574074074074073E-5</v>
      </c>
      <c r="F53" s="85" t="e">
        <f t="shared" si="3"/>
        <v>#N/A</v>
      </c>
      <c r="G53" t="str">
        <f>IF((ISERROR((VLOOKUP(B53,Calculation!C$2:C$548,1,FALSE)))),"not entered","")</f>
        <v/>
      </c>
    </row>
    <row r="54" spans="2:7">
      <c r="B54" s="82" t="s">
        <v>11</v>
      </c>
      <c r="C54" s="84" t="str">
        <f t="shared" si="0"/>
        <v xml:space="preserve"> </v>
      </c>
      <c r="D54" s="84" t="str">
        <f t="shared" si="1"/>
        <v xml:space="preserve"> </v>
      </c>
      <c r="E54" s="133">
        <v>1.1574074074074073E-5</v>
      </c>
      <c r="F54" s="85" t="e">
        <f t="shared" si="3"/>
        <v>#N/A</v>
      </c>
      <c r="G54" t="str">
        <f>IF((ISERROR((VLOOKUP(B54,Calculation!C$2:C$548,1,FALSE)))),"not entered","")</f>
        <v/>
      </c>
    </row>
    <row r="55" spans="2:7">
      <c r="B55" s="82" t="s">
        <v>11</v>
      </c>
      <c r="C55" s="84" t="str">
        <f t="shared" si="0"/>
        <v xml:space="preserve"> </v>
      </c>
      <c r="D55" s="84" t="str">
        <f t="shared" si="1"/>
        <v xml:space="preserve"> </v>
      </c>
      <c r="E55" s="133">
        <v>1.1574074074074073E-5</v>
      </c>
      <c r="F55" s="85" t="e">
        <f t="shared" si="3"/>
        <v>#N/A</v>
      </c>
      <c r="G55" t="str">
        <f>IF((ISERROR((VLOOKUP(B55,Calculation!C$2:C$548,1,FALSE)))),"not entered","")</f>
        <v/>
      </c>
    </row>
    <row r="56" spans="2:7">
      <c r="B56" s="82" t="s">
        <v>11</v>
      </c>
      <c r="C56" s="84" t="str">
        <f t="shared" si="0"/>
        <v xml:space="preserve"> </v>
      </c>
      <c r="D56" s="84" t="str">
        <f t="shared" si="1"/>
        <v xml:space="preserve"> </v>
      </c>
      <c r="E56" s="133">
        <v>1.1574074074074073E-5</v>
      </c>
      <c r="F56" s="85" t="e">
        <f t="shared" si="3"/>
        <v>#N/A</v>
      </c>
      <c r="G56" t="str">
        <f>IF((ISERROR((VLOOKUP(B56,Calculation!C$2:C$548,1,FALSE)))),"not entered","")</f>
        <v/>
      </c>
    </row>
    <row r="57" spans="2:7">
      <c r="B57" s="82" t="s">
        <v>11</v>
      </c>
      <c r="C57" s="84" t="str">
        <f t="shared" si="0"/>
        <v xml:space="preserve"> </v>
      </c>
      <c r="D57" s="84" t="str">
        <f t="shared" si="1"/>
        <v xml:space="preserve"> </v>
      </c>
      <c r="E57" s="133">
        <v>1.1574074074074073E-5</v>
      </c>
      <c r="F57" s="85" t="e">
        <f t="shared" si="3"/>
        <v>#N/A</v>
      </c>
      <c r="G57" t="str">
        <f>IF((ISERROR((VLOOKUP(B57,Calculation!C$2:C$548,1,FALSE)))),"not entered","")</f>
        <v/>
      </c>
    </row>
    <row r="58" spans="2:7">
      <c r="B58" s="82" t="s">
        <v>11</v>
      </c>
      <c r="C58" s="84" t="str">
        <f t="shared" si="0"/>
        <v xml:space="preserve"> </v>
      </c>
      <c r="D58" s="84" t="str">
        <f t="shared" si="1"/>
        <v xml:space="preserve"> </v>
      </c>
      <c r="E58" s="133">
        <v>1.1574074074074073E-5</v>
      </c>
      <c r="F58" s="85" t="e">
        <f t="shared" si="3"/>
        <v>#N/A</v>
      </c>
      <c r="G58" t="str">
        <f>IF((ISERROR((VLOOKUP(B58,Calculation!C$2:C$548,1,FALSE)))),"not entered","")</f>
        <v/>
      </c>
    </row>
    <row r="59" spans="2:7">
      <c r="B59" s="82" t="s">
        <v>11</v>
      </c>
      <c r="C59" s="84" t="str">
        <f t="shared" si="0"/>
        <v xml:space="preserve"> </v>
      </c>
      <c r="D59" s="84" t="str">
        <f t="shared" si="1"/>
        <v xml:space="preserve"> </v>
      </c>
      <c r="E59" s="133">
        <v>1.1574074074074073E-5</v>
      </c>
      <c r="F59" s="85" t="e">
        <f t="shared" si="3"/>
        <v>#N/A</v>
      </c>
      <c r="G59" t="str">
        <f>IF((ISERROR((VLOOKUP(B59,Calculation!C$2:C$548,1,FALSE)))),"not entered","")</f>
        <v/>
      </c>
    </row>
    <row r="60" spans="2:7">
      <c r="B60" s="82" t="s">
        <v>11</v>
      </c>
      <c r="C60" s="84" t="str">
        <f t="shared" si="0"/>
        <v xml:space="preserve"> </v>
      </c>
      <c r="D60" s="84" t="str">
        <f t="shared" si="1"/>
        <v xml:space="preserve"> </v>
      </c>
      <c r="E60" s="133">
        <v>1.1574074074074073E-5</v>
      </c>
      <c r="F60" s="85" t="e">
        <f t="shared" si="3"/>
        <v>#N/A</v>
      </c>
      <c r="G60" t="str">
        <f>IF((ISERROR((VLOOKUP(B60,Calculation!C$2:C$548,1,FALSE)))),"not entered","")</f>
        <v/>
      </c>
    </row>
    <row r="61" spans="2:7">
      <c r="B61" s="82" t="s">
        <v>11</v>
      </c>
      <c r="C61" s="84" t="str">
        <f t="shared" si="0"/>
        <v xml:space="preserve"> </v>
      </c>
      <c r="D61" s="84" t="str">
        <f t="shared" si="1"/>
        <v xml:space="preserve"> </v>
      </c>
      <c r="E61" s="133">
        <v>1.1574074074074073E-5</v>
      </c>
      <c r="F61" s="85" t="e">
        <f t="shared" si="3"/>
        <v>#N/A</v>
      </c>
      <c r="G61" t="str">
        <f>IF((ISERROR((VLOOKUP(B61,Calculation!C$2:C$548,1,FALSE)))),"not entered","")</f>
        <v/>
      </c>
    </row>
    <row r="62" spans="2:7">
      <c r="B62" s="82" t="s">
        <v>11</v>
      </c>
      <c r="C62" s="84" t="str">
        <f t="shared" si="0"/>
        <v xml:space="preserve"> </v>
      </c>
      <c r="D62" s="84" t="str">
        <f t="shared" si="1"/>
        <v xml:space="preserve"> </v>
      </c>
      <c r="E62" s="133">
        <v>1.1574074074074073E-5</v>
      </c>
      <c r="F62" s="85" t="e">
        <f t="shared" si="3"/>
        <v>#N/A</v>
      </c>
      <c r="G62" t="str">
        <f>IF((ISERROR((VLOOKUP(B62,Calculation!C$2:C$548,1,FALSE)))),"not entered","")</f>
        <v/>
      </c>
    </row>
    <row r="63" spans="2:7">
      <c r="B63" s="82" t="s">
        <v>11</v>
      </c>
      <c r="C63" s="84" t="str">
        <f t="shared" si="0"/>
        <v xml:space="preserve"> </v>
      </c>
      <c r="D63" s="84" t="str">
        <f t="shared" si="1"/>
        <v xml:space="preserve"> </v>
      </c>
      <c r="E63" s="133">
        <v>1.1574074074074073E-5</v>
      </c>
      <c r="F63" s="85" t="e">
        <f t="shared" si="3"/>
        <v>#N/A</v>
      </c>
      <c r="G63" t="str">
        <f>IF((ISERROR((VLOOKUP(B63,Calculation!C$2:C$548,1,FALSE)))),"not entered","")</f>
        <v/>
      </c>
    </row>
    <row r="64" spans="2:7">
      <c r="B64" s="82" t="s">
        <v>11</v>
      </c>
      <c r="C64" s="84" t="str">
        <f t="shared" si="0"/>
        <v xml:space="preserve"> </v>
      </c>
      <c r="D64" s="84" t="str">
        <f t="shared" si="1"/>
        <v xml:space="preserve"> </v>
      </c>
      <c r="E64" s="133">
        <v>1.1574074074074073E-5</v>
      </c>
      <c r="F64" s="85" t="e">
        <f t="shared" si="3"/>
        <v>#N/A</v>
      </c>
      <c r="G64" t="str">
        <f>IF((ISERROR((VLOOKUP(B64,Calculation!C$2:C$548,1,FALSE)))),"not entered","")</f>
        <v/>
      </c>
    </row>
    <row r="65" spans="2:7">
      <c r="B65" s="82" t="s">
        <v>11</v>
      </c>
      <c r="C65" s="84" t="str">
        <f t="shared" si="0"/>
        <v xml:space="preserve"> </v>
      </c>
      <c r="D65" s="84" t="str">
        <f t="shared" si="1"/>
        <v xml:space="preserve"> </v>
      </c>
      <c r="E65" s="133">
        <v>1.1574074074074073E-5</v>
      </c>
      <c r="F65" s="85" t="e">
        <f t="shared" si="3"/>
        <v>#N/A</v>
      </c>
      <c r="G65" t="str">
        <f>IF((ISERROR((VLOOKUP(B65,Calculation!C$2:C$548,1,FALSE)))),"not entered","")</f>
        <v/>
      </c>
    </row>
    <row r="66" spans="2:7">
      <c r="B66" s="82" t="s">
        <v>11</v>
      </c>
      <c r="C66" s="84" t="str">
        <f t="shared" si="0"/>
        <v xml:space="preserve"> </v>
      </c>
      <c r="D66" s="84" t="str">
        <f t="shared" si="1"/>
        <v xml:space="preserve"> </v>
      </c>
      <c r="E66" s="133">
        <v>1.1574074074074073E-5</v>
      </c>
      <c r="F66" s="85" t="e">
        <f t="shared" si="3"/>
        <v>#N/A</v>
      </c>
      <c r="G66" t="str">
        <f>IF((ISERROR((VLOOKUP(B66,Calculation!C$2:C$548,1,FALSE)))),"not entered","")</f>
        <v/>
      </c>
    </row>
    <row r="67" spans="2:7">
      <c r="B67" s="82" t="s">
        <v>11</v>
      </c>
      <c r="C67" s="84" t="str">
        <f t="shared" si="0"/>
        <v xml:space="preserve"> </v>
      </c>
      <c r="D67" s="84" t="str">
        <f t="shared" si="1"/>
        <v xml:space="preserve"> </v>
      </c>
      <c r="E67" s="133">
        <v>1.1574074074074073E-5</v>
      </c>
      <c r="F67" s="85" t="e">
        <f t="shared" si="3"/>
        <v>#N/A</v>
      </c>
      <c r="G67" t="str">
        <f>IF((ISERROR((VLOOKUP(B67,Calculation!C$2:C$548,1,FALSE)))),"not entered","")</f>
        <v/>
      </c>
    </row>
    <row r="68" spans="2:7">
      <c r="B68" s="82" t="s">
        <v>11</v>
      </c>
      <c r="C68" s="84" t="str">
        <f t="shared" si="0"/>
        <v xml:space="preserve"> </v>
      </c>
      <c r="D68" s="84" t="str">
        <f t="shared" si="1"/>
        <v xml:space="preserve"> </v>
      </c>
      <c r="E68" s="133">
        <v>1.1574074074074073E-5</v>
      </c>
      <c r="F68" s="85" t="e">
        <f t="shared" si="3"/>
        <v>#N/A</v>
      </c>
      <c r="G68" t="str">
        <f>IF((ISERROR((VLOOKUP(B68,Calculation!C$2:C$548,1,FALSE)))),"not entered","")</f>
        <v/>
      </c>
    </row>
    <row r="69" spans="2:7">
      <c r="B69" s="82" t="s">
        <v>11</v>
      </c>
      <c r="C69" s="84" t="str">
        <f t="shared" si="0"/>
        <v xml:space="preserve"> </v>
      </c>
      <c r="D69" s="84" t="str">
        <f t="shared" si="1"/>
        <v xml:space="preserve"> </v>
      </c>
      <c r="E69" s="133">
        <v>1.1574074074074073E-5</v>
      </c>
      <c r="F69" s="85" t="e">
        <f t="shared" si="3"/>
        <v>#N/A</v>
      </c>
      <c r="G69" t="str">
        <f>IF((ISERROR((VLOOKUP(B69,Calculation!C$2:C$548,1,FALSE)))),"not entered","")</f>
        <v/>
      </c>
    </row>
    <row r="70" spans="2:7">
      <c r="B70" s="82" t="s">
        <v>11</v>
      </c>
      <c r="C70" s="84" t="str">
        <f t="shared" ref="C70:C133" si="4">VLOOKUP(B70,name,3,FALSE)</f>
        <v xml:space="preserve"> </v>
      </c>
      <c r="D70" s="84" t="str">
        <f t="shared" ref="D70:D133" si="5">VLOOKUP(B70,name,2,FALSE)</f>
        <v xml:space="preserve"> </v>
      </c>
      <c r="E70" s="133">
        <v>1.1574074074074073E-5</v>
      </c>
      <c r="F70" s="85" t="e">
        <f t="shared" ref="F70:F101" si="6">(VLOOKUP(C70,C$4:E$5,3,FALSE))/(E70/10000)</f>
        <v>#N/A</v>
      </c>
      <c r="G70" t="str">
        <f>IF((ISERROR((VLOOKUP(B70,Calculation!C$2:C$548,1,FALSE)))),"not entered","")</f>
        <v/>
      </c>
    </row>
    <row r="71" spans="2:7">
      <c r="B71" s="82" t="s">
        <v>11</v>
      </c>
      <c r="C71" s="84" t="str">
        <f t="shared" si="4"/>
        <v xml:space="preserve"> </v>
      </c>
      <c r="D71" s="84" t="str">
        <f t="shared" si="5"/>
        <v xml:space="preserve"> </v>
      </c>
      <c r="E71" s="133">
        <v>1.1574074074074073E-5</v>
      </c>
      <c r="F71" s="85" t="e">
        <f t="shared" si="6"/>
        <v>#N/A</v>
      </c>
      <c r="G71" t="str">
        <f>IF((ISERROR((VLOOKUP(B71,Calculation!C$2:C$548,1,FALSE)))),"not entered","")</f>
        <v/>
      </c>
    </row>
    <row r="72" spans="2:7">
      <c r="B72" s="82" t="s">
        <v>11</v>
      </c>
      <c r="C72" s="84" t="str">
        <f t="shared" si="4"/>
        <v xml:space="preserve"> </v>
      </c>
      <c r="D72" s="84" t="str">
        <f t="shared" si="5"/>
        <v xml:space="preserve"> </v>
      </c>
      <c r="E72" s="133">
        <v>1.1574074074074073E-5</v>
      </c>
      <c r="F72" s="85" t="e">
        <f t="shared" si="6"/>
        <v>#N/A</v>
      </c>
      <c r="G72" t="str">
        <f>IF((ISERROR((VLOOKUP(B72,Calculation!C$2:C$548,1,FALSE)))),"not entered","")</f>
        <v/>
      </c>
    </row>
    <row r="73" spans="2:7">
      <c r="B73" s="82" t="s">
        <v>11</v>
      </c>
      <c r="C73" s="84" t="str">
        <f t="shared" si="4"/>
        <v xml:space="preserve"> </v>
      </c>
      <c r="D73" s="84" t="str">
        <f t="shared" si="5"/>
        <v xml:space="preserve"> </v>
      </c>
      <c r="E73" s="133">
        <v>1.1574074074074073E-5</v>
      </c>
      <c r="F73" s="85" t="e">
        <f t="shared" si="6"/>
        <v>#N/A</v>
      </c>
      <c r="G73" t="str">
        <f>IF((ISERROR((VLOOKUP(B73,Calculation!C$2:C$548,1,FALSE)))),"not entered","")</f>
        <v/>
      </c>
    </row>
    <row r="74" spans="2:7">
      <c r="B74" s="82" t="s">
        <v>11</v>
      </c>
      <c r="C74" s="84" t="str">
        <f t="shared" si="4"/>
        <v xml:space="preserve"> </v>
      </c>
      <c r="D74" s="84" t="str">
        <f t="shared" si="5"/>
        <v xml:space="preserve"> </v>
      </c>
      <c r="E74" s="133">
        <v>1.1574074074074073E-5</v>
      </c>
      <c r="F74" s="85" t="e">
        <f t="shared" si="6"/>
        <v>#N/A</v>
      </c>
      <c r="G74" t="str">
        <f>IF((ISERROR((VLOOKUP(B74,Calculation!C$2:C$548,1,FALSE)))),"not entered","")</f>
        <v/>
      </c>
    </row>
    <row r="75" spans="2:7">
      <c r="B75" s="82" t="s">
        <v>11</v>
      </c>
      <c r="C75" s="84" t="str">
        <f t="shared" si="4"/>
        <v xml:space="preserve"> </v>
      </c>
      <c r="D75" s="84" t="str">
        <f t="shared" si="5"/>
        <v xml:space="preserve"> </v>
      </c>
      <c r="E75" s="133">
        <v>1.1574074074074073E-5</v>
      </c>
      <c r="F75" s="85" t="e">
        <f t="shared" si="6"/>
        <v>#N/A</v>
      </c>
      <c r="G75" t="str">
        <f>IF((ISERROR((VLOOKUP(B75,Calculation!C$2:C$548,1,FALSE)))),"not entered","")</f>
        <v/>
      </c>
    </row>
    <row r="76" spans="2:7">
      <c r="B76" s="82" t="s">
        <v>11</v>
      </c>
      <c r="C76" s="84" t="str">
        <f t="shared" si="4"/>
        <v xml:space="preserve"> </v>
      </c>
      <c r="D76" s="84" t="str">
        <f t="shared" si="5"/>
        <v xml:space="preserve"> </v>
      </c>
      <c r="E76" s="133">
        <v>1.1574074074074073E-5</v>
      </c>
      <c r="F76" s="85" t="e">
        <f t="shared" si="6"/>
        <v>#N/A</v>
      </c>
      <c r="G76" t="str">
        <f>IF((ISERROR((VLOOKUP(B76,Calculation!C$2:C$548,1,FALSE)))),"not entered","")</f>
        <v/>
      </c>
    </row>
    <row r="77" spans="2:7">
      <c r="B77" s="82" t="s">
        <v>11</v>
      </c>
      <c r="C77" s="84" t="str">
        <f t="shared" si="4"/>
        <v xml:space="preserve"> </v>
      </c>
      <c r="D77" s="84" t="str">
        <f t="shared" si="5"/>
        <v xml:space="preserve"> </v>
      </c>
      <c r="E77" s="133">
        <v>1.1574074074074073E-5</v>
      </c>
      <c r="F77" s="85" t="e">
        <f t="shared" si="6"/>
        <v>#N/A</v>
      </c>
      <c r="G77" t="str">
        <f>IF((ISERROR((VLOOKUP(B77,Calculation!C$2:C$548,1,FALSE)))),"not entered","")</f>
        <v/>
      </c>
    </row>
    <row r="78" spans="2:7">
      <c r="B78" s="82" t="s">
        <v>11</v>
      </c>
      <c r="C78" s="84" t="str">
        <f t="shared" si="4"/>
        <v xml:space="preserve"> </v>
      </c>
      <c r="D78" s="84" t="str">
        <f t="shared" si="5"/>
        <v xml:space="preserve"> </v>
      </c>
      <c r="E78" s="133">
        <v>1.1574074074074073E-5</v>
      </c>
      <c r="F78" s="85" t="e">
        <f t="shared" si="6"/>
        <v>#N/A</v>
      </c>
      <c r="G78" t="str">
        <f>IF((ISERROR((VLOOKUP(B78,Calculation!C$2:C$548,1,FALSE)))),"not entered","")</f>
        <v/>
      </c>
    </row>
    <row r="79" spans="2:7">
      <c r="B79" s="82" t="s">
        <v>11</v>
      </c>
      <c r="C79" s="84" t="str">
        <f t="shared" si="4"/>
        <v xml:space="preserve"> </v>
      </c>
      <c r="D79" s="84" t="str">
        <f t="shared" si="5"/>
        <v xml:space="preserve"> </v>
      </c>
      <c r="E79" s="133">
        <v>1.1574074074074073E-5</v>
      </c>
      <c r="F79" s="85" t="e">
        <f t="shared" si="6"/>
        <v>#N/A</v>
      </c>
      <c r="G79" t="str">
        <f>IF((ISERROR((VLOOKUP(B79,Calculation!C$2:C$548,1,FALSE)))),"not entered","")</f>
        <v/>
      </c>
    </row>
    <row r="80" spans="2:7">
      <c r="B80" s="82" t="s">
        <v>11</v>
      </c>
      <c r="C80" s="84" t="str">
        <f t="shared" si="4"/>
        <v xml:space="preserve"> </v>
      </c>
      <c r="D80" s="84" t="str">
        <f t="shared" si="5"/>
        <v xml:space="preserve"> </v>
      </c>
      <c r="E80" s="133">
        <v>1.1574074074074073E-5</v>
      </c>
      <c r="F80" s="85" t="e">
        <f t="shared" si="6"/>
        <v>#N/A</v>
      </c>
      <c r="G80" t="str">
        <f>IF((ISERROR((VLOOKUP(B80,Calculation!C$2:C$548,1,FALSE)))),"not entered","")</f>
        <v/>
      </c>
    </row>
    <row r="81" spans="2:7">
      <c r="B81" s="82" t="s">
        <v>11</v>
      </c>
      <c r="C81" s="84" t="str">
        <f t="shared" si="4"/>
        <v xml:space="preserve"> </v>
      </c>
      <c r="D81" s="84" t="str">
        <f t="shared" si="5"/>
        <v xml:space="preserve"> </v>
      </c>
      <c r="E81" s="133">
        <v>1.1574074074074073E-5</v>
      </c>
      <c r="F81" s="85" t="e">
        <f t="shared" si="6"/>
        <v>#N/A</v>
      </c>
      <c r="G81" t="str">
        <f>IF((ISERROR((VLOOKUP(B81,Calculation!C$2:C$548,1,FALSE)))),"not entered","")</f>
        <v/>
      </c>
    </row>
    <row r="82" spans="2:7">
      <c r="B82" s="82" t="s">
        <v>11</v>
      </c>
      <c r="C82" s="84" t="str">
        <f t="shared" si="4"/>
        <v xml:space="preserve"> </v>
      </c>
      <c r="D82" s="84" t="str">
        <f t="shared" si="5"/>
        <v xml:space="preserve"> </v>
      </c>
      <c r="E82" s="133">
        <v>1.1574074074074073E-5</v>
      </c>
      <c r="F82" s="85" t="e">
        <f t="shared" si="6"/>
        <v>#N/A</v>
      </c>
      <c r="G82" t="str">
        <f>IF((ISERROR((VLOOKUP(B82,Calculation!C$2:C$548,1,FALSE)))),"not entered","")</f>
        <v/>
      </c>
    </row>
    <row r="83" spans="2:7">
      <c r="B83" s="82" t="s">
        <v>11</v>
      </c>
      <c r="C83" s="84" t="str">
        <f t="shared" si="4"/>
        <v xml:space="preserve"> </v>
      </c>
      <c r="D83" s="84" t="str">
        <f t="shared" si="5"/>
        <v xml:space="preserve"> </v>
      </c>
      <c r="E83" s="133">
        <v>1.1574074074074073E-5</v>
      </c>
      <c r="F83" s="85" t="e">
        <f t="shared" si="6"/>
        <v>#N/A</v>
      </c>
      <c r="G83" t="str">
        <f>IF((ISERROR((VLOOKUP(B83,Calculation!C$2:C$548,1,FALSE)))),"not entered","")</f>
        <v/>
      </c>
    </row>
    <row r="84" spans="2:7">
      <c r="B84" s="82" t="s">
        <v>11</v>
      </c>
      <c r="C84" s="84" t="str">
        <f t="shared" si="4"/>
        <v xml:space="preserve"> </v>
      </c>
      <c r="D84" s="84" t="str">
        <f t="shared" si="5"/>
        <v xml:space="preserve"> </v>
      </c>
      <c r="E84" s="133">
        <v>1.1574074074074073E-5</v>
      </c>
      <c r="F84" s="85" t="e">
        <f t="shared" si="6"/>
        <v>#N/A</v>
      </c>
      <c r="G84" t="str">
        <f>IF((ISERROR((VLOOKUP(B84,Calculation!C$2:C$548,1,FALSE)))),"not entered","")</f>
        <v/>
      </c>
    </row>
    <row r="85" spans="2:7">
      <c r="B85" s="82" t="s">
        <v>11</v>
      </c>
      <c r="C85" s="84" t="str">
        <f t="shared" si="4"/>
        <v xml:space="preserve"> </v>
      </c>
      <c r="D85" s="84" t="str">
        <f t="shared" si="5"/>
        <v xml:space="preserve"> </v>
      </c>
      <c r="E85" s="133">
        <v>1.1574074074074073E-5</v>
      </c>
      <c r="F85" s="85" t="e">
        <f t="shared" si="6"/>
        <v>#N/A</v>
      </c>
      <c r="G85" t="str">
        <f>IF((ISERROR((VLOOKUP(B85,Calculation!C$2:C$548,1,FALSE)))),"not entered","")</f>
        <v/>
      </c>
    </row>
    <row r="86" spans="2:7">
      <c r="B86" s="82" t="s">
        <v>11</v>
      </c>
      <c r="C86" s="84" t="str">
        <f t="shared" si="4"/>
        <v xml:space="preserve"> </v>
      </c>
      <c r="D86" s="84" t="str">
        <f t="shared" si="5"/>
        <v xml:space="preserve"> </v>
      </c>
      <c r="E86" s="133">
        <v>1.1574074074074073E-5</v>
      </c>
      <c r="F86" s="85" t="e">
        <f t="shared" si="6"/>
        <v>#N/A</v>
      </c>
      <c r="G86" t="str">
        <f>IF((ISERROR((VLOOKUP(B86,Calculation!C$2:C$548,1,FALSE)))),"not entered","")</f>
        <v/>
      </c>
    </row>
    <row r="87" spans="2:7">
      <c r="B87" s="82" t="s">
        <v>11</v>
      </c>
      <c r="C87" s="84" t="str">
        <f t="shared" si="4"/>
        <v xml:space="preserve"> </v>
      </c>
      <c r="D87" s="84" t="str">
        <f t="shared" si="5"/>
        <v xml:space="preserve"> </v>
      </c>
      <c r="E87" s="133">
        <v>1.1574074074074073E-5</v>
      </c>
      <c r="F87" s="85" t="e">
        <f t="shared" si="6"/>
        <v>#N/A</v>
      </c>
      <c r="G87" t="str">
        <f>IF((ISERROR((VLOOKUP(B87,Calculation!C$2:C$548,1,FALSE)))),"not entered","")</f>
        <v/>
      </c>
    </row>
    <row r="88" spans="2:7">
      <c r="B88" s="82" t="s">
        <v>11</v>
      </c>
      <c r="C88" s="84" t="str">
        <f t="shared" si="4"/>
        <v xml:space="preserve"> </v>
      </c>
      <c r="D88" s="84" t="str">
        <f t="shared" si="5"/>
        <v xml:space="preserve"> </v>
      </c>
      <c r="E88" s="133">
        <v>1.1574074074074073E-5</v>
      </c>
      <c r="F88" s="85" t="e">
        <f t="shared" si="6"/>
        <v>#N/A</v>
      </c>
      <c r="G88" t="str">
        <f>IF((ISERROR((VLOOKUP(B88,Calculation!C$2:C$548,1,FALSE)))),"not entered","")</f>
        <v/>
      </c>
    </row>
    <row r="89" spans="2:7">
      <c r="B89" s="82" t="s">
        <v>11</v>
      </c>
      <c r="C89" s="84" t="str">
        <f t="shared" si="4"/>
        <v xml:space="preserve"> </v>
      </c>
      <c r="D89" s="84" t="str">
        <f t="shared" si="5"/>
        <v xml:space="preserve"> </v>
      </c>
      <c r="E89" s="133">
        <v>1.1574074074074073E-5</v>
      </c>
      <c r="F89" s="85" t="e">
        <f t="shared" si="6"/>
        <v>#N/A</v>
      </c>
      <c r="G89" t="str">
        <f>IF((ISERROR((VLOOKUP(B89,Calculation!C$2:C$548,1,FALSE)))),"not entered","")</f>
        <v/>
      </c>
    </row>
    <row r="90" spans="2:7">
      <c r="B90" s="82" t="s">
        <v>11</v>
      </c>
      <c r="C90" s="84" t="str">
        <f t="shared" si="4"/>
        <v xml:space="preserve"> </v>
      </c>
      <c r="D90" s="84" t="str">
        <f t="shared" si="5"/>
        <v xml:space="preserve"> </v>
      </c>
      <c r="E90" s="133">
        <v>1.1574074074074073E-5</v>
      </c>
      <c r="F90" s="85" t="e">
        <f t="shared" si="6"/>
        <v>#N/A</v>
      </c>
      <c r="G90" t="str">
        <f>IF((ISERROR((VLOOKUP(B90,Calculation!C$2:C$548,1,FALSE)))),"not entered","")</f>
        <v/>
      </c>
    </row>
    <row r="91" spans="2:7">
      <c r="B91" s="82" t="s">
        <v>11</v>
      </c>
      <c r="C91" s="84" t="str">
        <f t="shared" si="4"/>
        <v xml:space="preserve"> </v>
      </c>
      <c r="D91" s="84" t="str">
        <f t="shared" si="5"/>
        <v xml:space="preserve"> </v>
      </c>
      <c r="E91" s="133">
        <v>1.1574074074074073E-5</v>
      </c>
      <c r="F91" s="85" t="e">
        <f t="shared" si="6"/>
        <v>#N/A</v>
      </c>
      <c r="G91" t="str">
        <f>IF((ISERROR((VLOOKUP(B91,Calculation!C$2:C$548,1,FALSE)))),"not entered","")</f>
        <v/>
      </c>
    </row>
    <row r="92" spans="2:7">
      <c r="B92" s="82" t="s">
        <v>11</v>
      </c>
      <c r="C92" s="84" t="str">
        <f t="shared" si="4"/>
        <v xml:space="preserve"> </v>
      </c>
      <c r="D92" s="84" t="str">
        <f t="shared" si="5"/>
        <v xml:space="preserve"> </v>
      </c>
      <c r="E92" s="133">
        <v>1.1574074074074073E-5</v>
      </c>
      <c r="F92" s="85" t="e">
        <f t="shared" si="6"/>
        <v>#N/A</v>
      </c>
      <c r="G92" t="str">
        <f>IF((ISERROR((VLOOKUP(B92,Calculation!C$2:C$548,1,FALSE)))),"not entered","")</f>
        <v/>
      </c>
    </row>
    <row r="93" spans="2:7">
      <c r="B93" s="82" t="s">
        <v>11</v>
      </c>
      <c r="C93" s="84" t="str">
        <f t="shared" si="4"/>
        <v xml:space="preserve"> </v>
      </c>
      <c r="D93" s="84" t="str">
        <f t="shared" si="5"/>
        <v xml:space="preserve"> </v>
      </c>
      <c r="E93" s="133">
        <v>1.1574074074074073E-5</v>
      </c>
      <c r="F93" s="85" t="e">
        <f t="shared" si="6"/>
        <v>#N/A</v>
      </c>
      <c r="G93" t="str">
        <f>IF((ISERROR((VLOOKUP(B93,Calculation!C$2:C$548,1,FALSE)))),"not entered","")</f>
        <v/>
      </c>
    </row>
    <row r="94" spans="2:7">
      <c r="B94" s="82" t="s">
        <v>11</v>
      </c>
      <c r="C94" s="84" t="str">
        <f t="shared" si="4"/>
        <v xml:space="preserve"> </v>
      </c>
      <c r="D94" s="84" t="str">
        <f t="shared" si="5"/>
        <v xml:space="preserve"> </v>
      </c>
      <c r="E94" s="133">
        <v>1.1574074074074073E-5</v>
      </c>
      <c r="F94" s="85" t="e">
        <f t="shared" si="6"/>
        <v>#N/A</v>
      </c>
      <c r="G94" t="str">
        <f>IF((ISERROR((VLOOKUP(B94,Calculation!C$2:C$548,1,FALSE)))),"not entered","")</f>
        <v/>
      </c>
    </row>
    <row r="95" spans="2:7">
      <c r="B95" s="82" t="s">
        <v>11</v>
      </c>
      <c r="C95" s="84" t="str">
        <f t="shared" si="4"/>
        <v xml:space="preserve"> </v>
      </c>
      <c r="D95" s="84" t="str">
        <f t="shared" si="5"/>
        <v xml:space="preserve"> </v>
      </c>
      <c r="E95" s="133">
        <v>1.1574074074074073E-5</v>
      </c>
      <c r="F95" s="85" t="e">
        <f t="shared" si="6"/>
        <v>#N/A</v>
      </c>
      <c r="G95" t="str">
        <f>IF((ISERROR((VLOOKUP(B95,Calculation!C$2:C$548,1,FALSE)))),"not entered","")</f>
        <v/>
      </c>
    </row>
    <row r="96" spans="2:7">
      <c r="B96" s="82" t="s">
        <v>11</v>
      </c>
      <c r="C96" s="84" t="str">
        <f t="shared" si="4"/>
        <v xml:space="preserve"> </v>
      </c>
      <c r="D96" s="84" t="str">
        <f t="shared" si="5"/>
        <v xml:space="preserve"> </v>
      </c>
      <c r="E96" s="133">
        <v>1.1574074074074073E-5</v>
      </c>
      <c r="F96" s="85" t="e">
        <f t="shared" si="6"/>
        <v>#N/A</v>
      </c>
      <c r="G96" t="str">
        <f>IF((ISERROR((VLOOKUP(B96,Calculation!C$2:C$548,1,FALSE)))),"not entered","")</f>
        <v/>
      </c>
    </row>
    <row r="97" spans="2:7">
      <c r="B97" s="82" t="s">
        <v>11</v>
      </c>
      <c r="C97" s="84" t="str">
        <f t="shared" si="4"/>
        <v xml:space="preserve"> </v>
      </c>
      <c r="D97" s="84" t="str">
        <f t="shared" si="5"/>
        <v xml:space="preserve"> </v>
      </c>
      <c r="E97" s="133">
        <v>1.1574074074074073E-5</v>
      </c>
      <c r="F97" s="85" t="e">
        <f t="shared" si="6"/>
        <v>#N/A</v>
      </c>
      <c r="G97" t="str">
        <f>IF((ISERROR((VLOOKUP(B97,Calculation!C$2:C$548,1,FALSE)))),"not entered","")</f>
        <v/>
      </c>
    </row>
    <row r="98" spans="2:7">
      <c r="B98" s="82" t="s">
        <v>11</v>
      </c>
      <c r="C98" s="84" t="str">
        <f t="shared" si="4"/>
        <v xml:space="preserve"> </v>
      </c>
      <c r="D98" s="84" t="str">
        <f t="shared" si="5"/>
        <v xml:space="preserve"> </v>
      </c>
      <c r="E98" s="133">
        <v>1.1574074074074073E-5</v>
      </c>
      <c r="F98" s="85" t="e">
        <f t="shared" si="6"/>
        <v>#N/A</v>
      </c>
      <c r="G98" t="str">
        <f>IF((ISERROR((VLOOKUP(B98,Calculation!C$2:C$548,1,FALSE)))),"not entered","")</f>
        <v/>
      </c>
    </row>
    <row r="99" spans="2:7">
      <c r="B99" s="82" t="s">
        <v>11</v>
      </c>
      <c r="C99" s="84" t="str">
        <f t="shared" si="4"/>
        <v xml:space="preserve"> </v>
      </c>
      <c r="D99" s="84" t="str">
        <f t="shared" si="5"/>
        <v xml:space="preserve"> </v>
      </c>
      <c r="E99" s="133">
        <v>1.1574074074074073E-5</v>
      </c>
      <c r="F99" s="85" t="e">
        <f t="shared" si="6"/>
        <v>#N/A</v>
      </c>
      <c r="G99" t="str">
        <f>IF((ISERROR((VLOOKUP(B99,Calculation!C$2:C$548,1,FALSE)))),"not entered","")</f>
        <v/>
      </c>
    </row>
    <row r="100" spans="2:7">
      <c r="B100" s="82" t="s">
        <v>11</v>
      </c>
      <c r="C100" s="84" t="str">
        <f t="shared" si="4"/>
        <v xml:space="preserve"> </v>
      </c>
      <c r="D100" s="84" t="str">
        <f t="shared" si="5"/>
        <v xml:space="preserve"> </v>
      </c>
      <c r="E100" s="133">
        <v>1.1574074074074073E-5</v>
      </c>
      <c r="F100" s="85" t="e">
        <f t="shared" si="6"/>
        <v>#N/A</v>
      </c>
      <c r="G100" t="str">
        <f>IF((ISERROR((VLOOKUP(B100,Calculation!C$2:C$548,1,FALSE)))),"not entered","")</f>
        <v/>
      </c>
    </row>
    <row r="101" spans="2:7">
      <c r="B101" s="82" t="s">
        <v>11</v>
      </c>
      <c r="C101" s="84" t="str">
        <f t="shared" si="4"/>
        <v xml:space="preserve"> </v>
      </c>
      <c r="D101" s="84" t="str">
        <f t="shared" si="5"/>
        <v xml:space="preserve"> </v>
      </c>
      <c r="E101" s="133">
        <v>1.1574074074074073E-5</v>
      </c>
      <c r="F101" s="85" t="e">
        <f t="shared" si="6"/>
        <v>#N/A</v>
      </c>
      <c r="G101" t="str">
        <f>IF((ISERROR((VLOOKUP(B101,Calculation!C$2:C$548,1,FALSE)))),"not entered","")</f>
        <v/>
      </c>
    </row>
    <row r="102" spans="2:7">
      <c r="B102" s="82" t="s">
        <v>11</v>
      </c>
      <c r="C102" s="84" t="str">
        <f t="shared" si="4"/>
        <v xml:space="preserve"> </v>
      </c>
      <c r="D102" s="84" t="str">
        <f t="shared" si="5"/>
        <v xml:space="preserve"> </v>
      </c>
      <c r="E102" s="133">
        <v>1.1574074074074073E-5</v>
      </c>
      <c r="F102" s="85" t="e">
        <f t="shared" ref="F102:F133" si="7">(VLOOKUP(C102,C$4:E$5,3,FALSE))/(E102/10000)</f>
        <v>#N/A</v>
      </c>
      <c r="G102" t="str">
        <f>IF((ISERROR((VLOOKUP(B102,Calculation!C$2:C$548,1,FALSE)))),"not entered","")</f>
        <v/>
      </c>
    </row>
    <row r="103" spans="2:7">
      <c r="B103" s="82" t="s">
        <v>11</v>
      </c>
      <c r="C103" s="84" t="str">
        <f t="shared" si="4"/>
        <v xml:space="preserve"> </v>
      </c>
      <c r="D103" s="84" t="str">
        <f t="shared" si="5"/>
        <v xml:space="preserve"> </v>
      </c>
      <c r="E103" s="133">
        <v>1.1574074074074073E-5</v>
      </c>
      <c r="F103" s="85" t="e">
        <f t="shared" si="7"/>
        <v>#N/A</v>
      </c>
      <c r="G103" t="str">
        <f>IF((ISERROR((VLOOKUP(B103,Calculation!C$2:C$548,1,FALSE)))),"not entered","")</f>
        <v/>
      </c>
    </row>
    <row r="104" spans="2:7">
      <c r="B104" s="82" t="s">
        <v>11</v>
      </c>
      <c r="C104" s="84" t="str">
        <f t="shared" si="4"/>
        <v xml:space="preserve"> </v>
      </c>
      <c r="D104" s="84" t="str">
        <f t="shared" si="5"/>
        <v xml:space="preserve"> </v>
      </c>
      <c r="E104" s="133">
        <v>1.1574074074074073E-5</v>
      </c>
      <c r="F104" s="85" t="e">
        <f t="shared" si="7"/>
        <v>#N/A</v>
      </c>
      <c r="G104" t="str">
        <f>IF((ISERROR((VLOOKUP(B104,Calculation!C$2:C$548,1,FALSE)))),"not entered","")</f>
        <v/>
      </c>
    </row>
    <row r="105" spans="2:7">
      <c r="B105" s="82" t="s">
        <v>11</v>
      </c>
      <c r="C105" s="84" t="str">
        <f t="shared" si="4"/>
        <v xml:space="preserve"> </v>
      </c>
      <c r="D105" s="84" t="str">
        <f t="shared" si="5"/>
        <v xml:space="preserve"> </v>
      </c>
      <c r="E105" s="133">
        <v>1.1574074074074073E-5</v>
      </c>
      <c r="F105" s="85" t="e">
        <f t="shared" si="7"/>
        <v>#N/A</v>
      </c>
      <c r="G105" t="str">
        <f>IF((ISERROR((VLOOKUP(B105,Calculation!C$2:C$548,1,FALSE)))),"not entered","")</f>
        <v/>
      </c>
    </row>
    <row r="106" spans="2:7">
      <c r="B106" s="82" t="s">
        <v>11</v>
      </c>
      <c r="C106" s="84" t="str">
        <f t="shared" si="4"/>
        <v xml:space="preserve"> </v>
      </c>
      <c r="D106" s="84" t="str">
        <f t="shared" si="5"/>
        <v xml:space="preserve"> </v>
      </c>
      <c r="E106" s="133">
        <v>1.1574074074074073E-5</v>
      </c>
      <c r="F106" s="85" t="e">
        <f t="shared" si="7"/>
        <v>#N/A</v>
      </c>
      <c r="G106" t="str">
        <f>IF((ISERROR((VLOOKUP(B106,Calculation!C$2:C$548,1,FALSE)))),"not entered","")</f>
        <v/>
      </c>
    </row>
    <row r="107" spans="2:7">
      <c r="B107" s="82" t="s">
        <v>11</v>
      </c>
      <c r="C107" s="84" t="str">
        <f t="shared" si="4"/>
        <v xml:space="preserve"> </v>
      </c>
      <c r="D107" s="84" t="str">
        <f t="shared" si="5"/>
        <v xml:space="preserve"> </v>
      </c>
      <c r="E107" s="133">
        <v>1.1574074074074073E-5</v>
      </c>
      <c r="F107" s="85" t="e">
        <f t="shared" si="7"/>
        <v>#N/A</v>
      </c>
      <c r="G107" t="str">
        <f>IF((ISERROR((VLOOKUP(B107,Calculation!C$2:C$548,1,FALSE)))),"not entered","")</f>
        <v/>
      </c>
    </row>
    <row r="108" spans="2:7">
      <c r="B108" s="82" t="s">
        <v>11</v>
      </c>
      <c r="C108" s="84" t="str">
        <f t="shared" si="4"/>
        <v xml:space="preserve"> </v>
      </c>
      <c r="D108" s="84" t="str">
        <f t="shared" si="5"/>
        <v xml:space="preserve"> </v>
      </c>
      <c r="E108" s="133">
        <v>1.1574074074074073E-5</v>
      </c>
      <c r="F108" s="85" t="e">
        <f t="shared" si="7"/>
        <v>#N/A</v>
      </c>
      <c r="G108" t="str">
        <f>IF((ISERROR((VLOOKUP(B108,Calculation!C$2:C$548,1,FALSE)))),"not entered","")</f>
        <v/>
      </c>
    </row>
    <row r="109" spans="2:7">
      <c r="B109" s="82" t="s">
        <v>11</v>
      </c>
      <c r="C109" s="84" t="str">
        <f t="shared" si="4"/>
        <v xml:space="preserve"> </v>
      </c>
      <c r="D109" s="84" t="str">
        <f t="shared" si="5"/>
        <v xml:space="preserve"> </v>
      </c>
      <c r="E109" s="133">
        <v>1.1574074074074073E-5</v>
      </c>
      <c r="F109" s="85" t="e">
        <f t="shared" si="7"/>
        <v>#N/A</v>
      </c>
      <c r="G109" t="str">
        <f>IF((ISERROR((VLOOKUP(B109,Calculation!C$2:C$548,1,FALSE)))),"not entered","")</f>
        <v/>
      </c>
    </row>
    <row r="110" spans="2:7">
      <c r="B110" s="82" t="s">
        <v>11</v>
      </c>
      <c r="C110" s="84" t="str">
        <f t="shared" si="4"/>
        <v xml:space="preserve"> </v>
      </c>
      <c r="D110" s="84" t="str">
        <f t="shared" si="5"/>
        <v xml:space="preserve"> </v>
      </c>
      <c r="E110" s="133">
        <v>1.1574074074074073E-5</v>
      </c>
      <c r="F110" s="85" t="e">
        <f t="shared" si="7"/>
        <v>#N/A</v>
      </c>
      <c r="G110" t="str">
        <f>IF((ISERROR((VLOOKUP(B110,Calculation!C$2:C$548,1,FALSE)))),"not entered","")</f>
        <v/>
      </c>
    </row>
    <row r="111" spans="2:7">
      <c r="B111" s="82" t="s">
        <v>11</v>
      </c>
      <c r="C111" s="84" t="str">
        <f t="shared" si="4"/>
        <v xml:space="preserve"> </v>
      </c>
      <c r="D111" s="84" t="str">
        <f t="shared" si="5"/>
        <v xml:space="preserve"> </v>
      </c>
      <c r="E111" s="133">
        <v>1.1574074074074073E-5</v>
      </c>
      <c r="F111" s="85" t="e">
        <f t="shared" si="7"/>
        <v>#N/A</v>
      </c>
      <c r="G111" t="str">
        <f>IF((ISERROR((VLOOKUP(B111,Calculation!C$2:C$548,1,FALSE)))),"not entered","")</f>
        <v/>
      </c>
    </row>
    <row r="112" spans="2:7">
      <c r="B112" s="82" t="s">
        <v>11</v>
      </c>
      <c r="C112" s="84" t="str">
        <f t="shared" si="4"/>
        <v xml:space="preserve"> </v>
      </c>
      <c r="D112" s="84" t="str">
        <f t="shared" si="5"/>
        <v xml:space="preserve"> </v>
      </c>
      <c r="E112" s="133">
        <v>1.1574074074074073E-5</v>
      </c>
      <c r="F112" s="85" t="e">
        <f t="shared" si="7"/>
        <v>#N/A</v>
      </c>
      <c r="G112" t="str">
        <f>IF((ISERROR((VLOOKUP(B112,Calculation!C$2:C$548,1,FALSE)))),"not entered","")</f>
        <v/>
      </c>
    </row>
    <row r="113" spans="2:7">
      <c r="B113" s="82" t="s">
        <v>11</v>
      </c>
      <c r="C113" s="84" t="str">
        <f t="shared" si="4"/>
        <v xml:space="preserve"> </v>
      </c>
      <c r="D113" s="84" t="str">
        <f t="shared" si="5"/>
        <v xml:space="preserve"> </v>
      </c>
      <c r="E113" s="133">
        <v>1.1574074074074073E-5</v>
      </c>
      <c r="F113" s="85" t="e">
        <f t="shared" si="7"/>
        <v>#N/A</v>
      </c>
      <c r="G113" t="str">
        <f>IF((ISERROR((VLOOKUP(B113,Calculation!C$2:C$548,1,FALSE)))),"not entered","")</f>
        <v/>
      </c>
    </row>
    <row r="114" spans="2:7">
      <c r="B114" s="82" t="s">
        <v>11</v>
      </c>
      <c r="C114" s="84" t="str">
        <f t="shared" si="4"/>
        <v xml:space="preserve"> </v>
      </c>
      <c r="D114" s="84" t="str">
        <f t="shared" si="5"/>
        <v xml:space="preserve"> </v>
      </c>
      <c r="E114" s="133">
        <v>1.1574074074074073E-5</v>
      </c>
      <c r="F114" s="85" t="e">
        <f t="shared" si="7"/>
        <v>#N/A</v>
      </c>
      <c r="G114" t="str">
        <f>IF((ISERROR((VLOOKUP(B114,Calculation!C$2:C$548,1,FALSE)))),"not entered","")</f>
        <v/>
      </c>
    </row>
    <row r="115" spans="2:7">
      <c r="B115" s="82" t="s">
        <v>11</v>
      </c>
      <c r="C115" s="84" t="str">
        <f t="shared" si="4"/>
        <v xml:space="preserve"> </v>
      </c>
      <c r="D115" s="84" t="str">
        <f t="shared" si="5"/>
        <v xml:space="preserve"> </v>
      </c>
      <c r="E115" s="133">
        <v>1.1574074074074073E-5</v>
      </c>
      <c r="F115" s="85" t="e">
        <f t="shared" si="7"/>
        <v>#N/A</v>
      </c>
      <c r="G115" t="str">
        <f>IF((ISERROR((VLOOKUP(B115,Calculation!C$2:C$548,1,FALSE)))),"not entered","")</f>
        <v/>
      </c>
    </row>
    <row r="116" spans="2:7">
      <c r="B116" s="82" t="s">
        <v>11</v>
      </c>
      <c r="C116" s="84" t="str">
        <f t="shared" si="4"/>
        <v xml:space="preserve"> </v>
      </c>
      <c r="D116" s="84" t="str">
        <f t="shared" si="5"/>
        <v xml:space="preserve"> </v>
      </c>
      <c r="E116" s="133">
        <v>1.1574074074074073E-5</v>
      </c>
      <c r="F116" s="85" t="e">
        <f t="shared" si="7"/>
        <v>#N/A</v>
      </c>
      <c r="G116" t="str">
        <f>IF((ISERROR((VLOOKUP(B116,Calculation!C$2:C$548,1,FALSE)))),"not entered","")</f>
        <v/>
      </c>
    </row>
    <row r="117" spans="2:7">
      <c r="B117" s="82" t="s">
        <v>11</v>
      </c>
      <c r="C117" s="84" t="str">
        <f t="shared" si="4"/>
        <v xml:space="preserve"> </v>
      </c>
      <c r="D117" s="84" t="str">
        <f t="shared" si="5"/>
        <v xml:space="preserve"> </v>
      </c>
      <c r="E117" s="133">
        <v>1.1574074074074073E-5</v>
      </c>
      <c r="F117" s="85" t="e">
        <f t="shared" si="7"/>
        <v>#N/A</v>
      </c>
      <c r="G117" t="str">
        <f>IF((ISERROR((VLOOKUP(B117,Calculation!C$2:C$548,1,FALSE)))),"not entered","")</f>
        <v/>
      </c>
    </row>
    <row r="118" spans="2:7">
      <c r="B118" s="82" t="s">
        <v>11</v>
      </c>
      <c r="C118" s="84" t="str">
        <f t="shared" si="4"/>
        <v xml:space="preserve"> </v>
      </c>
      <c r="D118" s="84" t="str">
        <f t="shared" si="5"/>
        <v xml:space="preserve"> </v>
      </c>
      <c r="E118" s="133">
        <v>1.1574074074074073E-5</v>
      </c>
      <c r="F118" s="85" t="e">
        <f t="shared" si="7"/>
        <v>#N/A</v>
      </c>
      <c r="G118" t="str">
        <f>IF((ISERROR((VLOOKUP(B118,Calculation!C$2:C$548,1,FALSE)))),"not entered","")</f>
        <v/>
      </c>
    </row>
    <row r="119" spans="2:7">
      <c r="B119" s="82" t="s">
        <v>11</v>
      </c>
      <c r="C119" s="84" t="str">
        <f t="shared" si="4"/>
        <v xml:space="preserve"> </v>
      </c>
      <c r="D119" s="84" t="str">
        <f t="shared" si="5"/>
        <v xml:space="preserve"> </v>
      </c>
      <c r="E119" s="133">
        <v>1.1574074074074073E-5</v>
      </c>
      <c r="F119" s="85" t="e">
        <f t="shared" si="7"/>
        <v>#N/A</v>
      </c>
      <c r="G119" t="str">
        <f>IF((ISERROR((VLOOKUP(B119,Calculation!C$2:C$548,1,FALSE)))),"not entered","")</f>
        <v/>
      </c>
    </row>
    <row r="120" spans="2:7">
      <c r="B120" s="82" t="s">
        <v>11</v>
      </c>
      <c r="C120" s="84" t="str">
        <f t="shared" si="4"/>
        <v xml:space="preserve"> </v>
      </c>
      <c r="D120" s="84" t="str">
        <f t="shared" si="5"/>
        <v xml:space="preserve"> </v>
      </c>
      <c r="E120" s="133">
        <v>1.1574074074074073E-5</v>
      </c>
      <c r="F120" s="85" t="e">
        <f t="shared" si="7"/>
        <v>#N/A</v>
      </c>
      <c r="G120" t="str">
        <f>IF((ISERROR((VLOOKUP(B120,Calculation!C$2:C$548,1,FALSE)))),"not entered","")</f>
        <v/>
      </c>
    </row>
    <row r="121" spans="2:7">
      <c r="B121" s="82" t="s">
        <v>11</v>
      </c>
      <c r="C121" s="84" t="str">
        <f t="shared" si="4"/>
        <v xml:space="preserve"> </v>
      </c>
      <c r="D121" s="84" t="str">
        <f t="shared" si="5"/>
        <v xml:space="preserve"> </v>
      </c>
      <c r="E121" s="133">
        <v>1.1574074074074073E-5</v>
      </c>
      <c r="F121" s="85" t="e">
        <f t="shared" si="7"/>
        <v>#N/A</v>
      </c>
      <c r="G121" t="str">
        <f>IF((ISERROR((VLOOKUP(B121,Calculation!C$2:C$548,1,FALSE)))),"not entered","")</f>
        <v/>
      </c>
    </row>
    <row r="122" spans="2:7">
      <c r="B122" s="82" t="s">
        <v>11</v>
      </c>
      <c r="C122" s="84" t="str">
        <f t="shared" si="4"/>
        <v xml:space="preserve"> </v>
      </c>
      <c r="D122" s="84" t="str">
        <f t="shared" si="5"/>
        <v xml:space="preserve"> </v>
      </c>
      <c r="E122" s="133">
        <v>1.1574074074074073E-5</v>
      </c>
      <c r="F122" s="85" t="e">
        <f t="shared" si="7"/>
        <v>#N/A</v>
      </c>
      <c r="G122" t="str">
        <f>IF((ISERROR((VLOOKUP(B122,Calculation!C$2:C$548,1,FALSE)))),"not entered","")</f>
        <v/>
      </c>
    </row>
    <row r="123" spans="2:7">
      <c r="B123" s="82" t="s">
        <v>11</v>
      </c>
      <c r="C123" s="84" t="str">
        <f t="shared" si="4"/>
        <v xml:space="preserve"> </v>
      </c>
      <c r="D123" s="84" t="str">
        <f t="shared" si="5"/>
        <v xml:space="preserve"> </v>
      </c>
      <c r="E123" s="133">
        <v>1.1574074074074073E-5</v>
      </c>
      <c r="F123" s="85" t="e">
        <f t="shared" si="7"/>
        <v>#N/A</v>
      </c>
      <c r="G123" t="str">
        <f>IF((ISERROR((VLOOKUP(B123,Calculation!C$2:C$548,1,FALSE)))),"not entered","")</f>
        <v/>
      </c>
    </row>
    <row r="124" spans="2:7">
      <c r="B124" s="82" t="s">
        <v>11</v>
      </c>
      <c r="C124" s="84" t="str">
        <f t="shared" si="4"/>
        <v xml:space="preserve"> </v>
      </c>
      <c r="D124" s="84" t="str">
        <f t="shared" si="5"/>
        <v xml:space="preserve"> </v>
      </c>
      <c r="E124" s="133">
        <v>1.1574074074074073E-5</v>
      </c>
      <c r="F124" s="85" t="e">
        <f t="shared" si="7"/>
        <v>#N/A</v>
      </c>
      <c r="G124" t="str">
        <f>IF((ISERROR((VLOOKUP(B124,Calculation!C$2:C$548,1,FALSE)))),"not entered","")</f>
        <v/>
      </c>
    </row>
    <row r="125" spans="2:7">
      <c r="B125" s="82" t="s">
        <v>11</v>
      </c>
      <c r="C125" s="84" t="str">
        <f t="shared" si="4"/>
        <v xml:space="preserve"> </v>
      </c>
      <c r="D125" s="84" t="str">
        <f t="shared" si="5"/>
        <v xml:space="preserve"> </v>
      </c>
      <c r="E125" s="133">
        <v>1.1574074074074073E-5</v>
      </c>
      <c r="F125" s="85" t="e">
        <f t="shared" si="7"/>
        <v>#N/A</v>
      </c>
      <c r="G125" t="str">
        <f>IF((ISERROR((VLOOKUP(B125,Calculation!C$2:C$548,1,FALSE)))),"not entered","")</f>
        <v/>
      </c>
    </row>
    <row r="126" spans="2:7">
      <c r="B126" s="82" t="s">
        <v>11</v>
      </c>
      <c r="C126" s="84" t="str">
        <f t="shared" si="4"/>
        <v xml:space="preserve"> </v>
      </c>
      <c r="D126" s="84" t="str">
        <f t="shared" si="5"/>
        <v xml:space="preserve"> </v>
      </c>
      <c r="E126" s="133">
        <v>1.1574074074074073E-5</v>
      </c>
      <c r="F126" s="85" t="e">
        <f t="shared" si="7"/>
        <v>#N/A</v>
      </c>
      <c r="G126" t="str">
        <f>IF((ISERROR((VLOOKUP(B126,Calculation!C$2:C$548,1,FALSE)))),"not entered","")</f>
        <v/>
      </c>
    </row>
    <row r="127" spans="2:7">
      <c r="B127" s="82" t="s">
        <v>11</v>
      </c>
      <c r="C127" s="84" t="str">
        <f t="shared" si="4"/>
        <v xml:space="preserve"> </v>
      </c>
      <c r="D127" s="84" t="str">
        <f t="shared" si="5"/>
        <v xml:space="preserve"> </v>
      </c>
      <c r="E127" s="133">
        <v>1.1574074074074073E-5</v>
      </c>
      <c r="F127" s="85" t="e">
        <f t="shared" si="7"/>
        <v>#N/A</v>
      </c>
      <c r="G127" t="str">
        <f>IF((ISERROR((VLOOKUP(B127,Calculation!C$2:C$548,1,FALSE)))),"not entered","")</f>
        <v/>
      </c>
    </row>
    <row r="128" spans="2:7">
      <c r="B128" s="82" t="s">
        <v>11</v>
      </c>
      <c r="C128" s="84" t="str">
        <f t="shared" si="4"/>
        <v xml:space="preserve"> </v>
      </c>
      <c r="D128" s="84" t="str">
        <f t="shared" si="5"/>
        <v xml:space="preserve"> </v>
      </c>
      <c r="E128" s="133">
        <v>1.1574074074074073E-5</v>
      </c>
      <c r="F128" s="85" t="e">
        <f t="shared" si="7"/>
        <v>#N/A</v>
      </c>
      <c r="G128" t="str">
        <f>IF((ISERROR((VLOOKUP(B128,Calculation!C$2:C$548,1,FALSE)))),"not entered","")</f>
        <v/>
      </c>
    </row>
    <row r="129" spans="2:7">
      <c r="B129" s="82" t="s">
        <v>11</v>
      </c>
      <c r="C129" s="84" t="str">
        <f t="shared" si="4"/>
        <v xml:space="preserve"> </v>
      </c>
      <c r="D129" s="84" t="str">
        <f t="shared" si="5"/>
        <v xml:space="preserve"> </v>
      </c>
      <c r="E129" s="133">
        <v>1.1574074074074073E-5</v>
      </c>
      <c r="F129" s="85" t="e">
        <f t="shared" si="7"/>
        <v>#N/A</v>
      </c>
      <c r="G129" t="str">
        <f>IF((ISERROR((VLOOKUP(B129,Calculation!C$2:C$548,1,FALSE)))),"not entered","")</f>
        <v/>
      </c>
    </row>
    <row r="130" spans="2:7">
      <c r="B130" s="82" t="s">
        <v>11</v>
      </c>
      <c r="C130" s="84" t="str">
        <f t="shared" si="4"/>
        <v xml:space="preserve"> </v>
      </c>
      <c r="D130" s="84" t="str">
        <f t="shared" si="5"/>
        <v xml:space="preserve"> </v>
      </c>
      <c r="E130" s="133">
        <v>1.1574074074074073E-5</v>
      </c>
      <c r="F130" s="85" t="e">
        <f t="shared" si="7"/>
        <v>#N/A</v>
      </c>
      <c r="G130" t="str">
        <f>IF((ISERROR((VLOOKUP(B130,Calculation!C$2:C$548,1,FALSE)))),"not entered","")</f>
        <v/>
      </c>
    </row>
    <row r="131" spans="2:7">
      <c r="B131" s="82" t="s">
        <v>11</v>
      </c>
      <c r="C131" s="84" t="str">
        <f t="shared" si="4"/>
        <v xml:space="preserve"> </v>
      </c>
      <c r="D131" s="84" t="str">
        <f t="shared" si="5"/>
        <v xml:space="preserve"> </v>
      </c>
      <c r="E131" s="133">
        <v>1.1574074074074073E-5</v>
      </c>
      <c r="F131" s="85" t="e">
        <f t="shared" si="7"/>
        <v>#N/A</v>
      </c>
      <c r="G131" t="str">
        <f>IF((ISERROR((VLOOKUP(B131,Calculation!C$2:C$548,1,FALSE)))),"not entered","")</f>
        <v/>
      </c>
    </row>
    <row r="132" spans="2:7">
      <c r="B132" s="82" t="s">
        <v>11</v>
      </c>
      <c r="C132" s="84" t="str">
        <f t="shared" si="4"/>
        <v xml:space="preserve"> </v>
      </c>
      <c r="D132" s="84" t="str">
        <f t="shared" si="5"/>
        <v xml:space="preserve"> </v>
      </c>
      <c r="E132" s="133">
        <v>1.1574074074074073E-5</v>
      </c>
      <c r="F132" s="85" t="e">
        <f t="shared" si="7"/>
        <v>#N/A</v>
      </c>
      <c r="G132" t="str">
        <f>IF((ISERROR((VLOOKUP(B132,Calculation!C$2:C$548,1,FALSE)))),"not entered","")</f>
        <v/>
      </c>
    </row>
    <row r="133" spans="2:7">
      <c r="B133" s="82" t="s">
        <v>11</v>
      </c>
      <c r="C133" s="84" t="str">
        <f t="shared" si="4"/>
        <v xml:space="preserve"> </v>
      </c>
      <c r="D133" s="84" t="str">
        <f t="shared" si="5"/>
        <v xml:space="preserve"> </v>
      </c>
      <c r="E133" s="133">
        <v>1.1574074074074073E-5</v>
      </c>
      <c r="F133" s="85" t="e">
        <f t="shared" si="7"/>
        <v>#N/A</v>
      </c>
      <c r="G133" t="str">
        <f>IF((ISERROR((VLOOKUP(B133,Calculation!C$2:C$548,1,FALSE)))),"not entered","")</f>
        <v/>
      </c>
    </row>
    <row r="134" spans="2:7">
      <c r="B134" s="82" t="s">
        <v>11</v>
      </c>
      <c r="C134" s="84" t="str">
        <f t="shared" ref="C134:C197" si="8">VLOOKUP(B134,name,3,FALSE)</f>
        <v xml:space="preserve"> </v>
      </c>
      <c r="D134" s="84" t="str">
        <f t="shared" ref="D134:D197" si="9">VLOOKUP(B134,name,2,FALSE)</f>
        <v xml:space="preserve"> </v>
      </c>
      <c r="E134" s="133">
        <v>1.1574074074074073E-5</v>
      </c>
      <c r="F134" s="85" t="e">
        <f t="shared" ref="F134:F165" si="10">(VLOOKUP(C134,C$4:E$5,3,FALSE))/(E134/10000)</f>
        <v>#N/A</v>
      </c>
      <c r="G134" t="str">
        <f>IF((ISERROR((VLOOKUP(B134,Calculation!C$2:C$548,1,FALSE)))),"not entered","")</f>
        <v/>
      </c>
    </row>
    <row r="135" spans="2:7">
      <c r="B135" s="82" t="s">
        <v>11</v>
      </c>
      <c r="C135" s="84" t="str">
        <f t="shared" si="8"/>
        <v xml:space="preserve"> </v>
      </c>
      <c r="D135" s="84" t="str">
        <f t="shared" si="9"/>
        <v xml:space="preserve"> </v>
      </c>
      <c r="E135" s="133">
        <v>1.1574074074074073E-5</v>
      </c>
      <c r="F135" s="85" t="e">
        <f t="shared" si="10"/>
        <v>#N/A</v>
      </c>
      <c r="G135" t="str">
        <f>IF((ISERROR((VLOOKUP(B135,Calculation!C$2:C$548,1,FALSE)))),"not entered","")</f>
        <v/>
      </c>
    </row>
    <row r="136" spans="2:7">
      <c r="B136" s="82" t="s">
        <v>11</v>
      </c>
      <c r="C136" s="84" t="str">
        <f t="shared" si="8"/>
        <v xml:space="preserve"> </v>
      </c>
      <c r="D136" s="84" t="str">
        <f t="shared" si="9"/>
        <v xml:space="preserve"> </v>
      </c>
      <c r="E136" s="133">
        <v>1.1574074074074073E-5</v>
      </c>
      <c r="F136" s="85" t="e">
        <f t="shared" si="10"/>
        <v>#N/A</v>
      </c>
      <c r="G136" t="str">
        <f>IF((ISERROR((VLOOKUP(B136,Calculation!C$2:C$548,1,FALSE)))),"not entered","")</f>
        <v/>
      </c>
    </row>
    <row r="137" spans="2:7">
      <c r="B137" s="82" t="s">
        <v>11</v>
      </c>
      <c r="C137" s="84" t="str">
        <f t="shared" si="8"/>
        <v xml:space="preserve"> </v>
      </c>
      <c r="D137" s="84" t="str">
        <f t="shared" si="9"/>
        <v xml:space="preserve"> </v>
      </c>
      <c r="E137" s="133">
        <v>1.1574074074074073E-5</v>
      </c>
      <c r="F137" s="85" t="e">
        <f t="shared" si="10"/>
        <v>#N/A</v>
      </c>
      <c r="G137" t="str">
        <f>IF((ISERROR((VLOOKUP(B137,Calculation!C$2:C$548,1,FALSE)))),"not entered","")</f>
        <v/>
      </c>
    </row>
    <row r="138" spans="2:7">
      <c r="B138" s="82" t="s">
        <v>11</v>
      </c>
      <c r="C138" s="84" t="str">
        <f t="shared" si="8"/>
        <v xml:space="preserve"> </v>
      </c>
      <c r="D138" s="84" t="str">
        <f t="shared" si="9"/>
        <v xml:space="preserve"> </v>
      </c>
      <c r="E138" s="133">
        <v>1.1574074074074073E-5</v>
      </c>
      <c r="F138" s="85" t="e">
        <f t="shared" si="10"/>
        <v>#N/A</v>
      </c>
      <c r="G138" t="str">
        <f>IF((ISERROR((VLOOKUP(B138,Calculation!C$2:C$548,1,FALSE)))),"not entered","")</f>
        <v/>
      </c>
    </row>
    <row r="139" spans="2:7">
      <c r="B139" s="82" t="s">
        <v>11</v>
      </c>
      <c r="C139" s="84" t="str">
        <f t="shared" si="8"/>
        <v xml:space="preserve"> </v>
      </c>
      <c r="D139" s="84" t="str">
        <f t="shared" si="9"/>
        <v xml:space="preserve"> </v>
      </c>
      <c r="E139" s="133">
        <v>1.1574074074074073E-5</v>
      </c>
      <c r="F139" s="85" t="e">
        <f t="shared" si="10"/>
        <v>#N/A</v>
      </c>
      <c r="G139" t="str">
        <f>IF((ISERROR((VLOOKUP(B139,Calculation!C$2:C$548,1,FALSE)))),"not entered","")</f>
        <v/>
      </c>
    </row>
    <row r="140" spans="2:7">
      <c r="B140" s="82" t="s">
        <v>11</v>
      </c>
      <c r="C140" s="84" t="str">
        <f t="shared" si="8"/>
        <v xml:space="preserve"> </v>
      </c>
      <c r="D140" s="84" t="str">
        <f t="shared" si="9"/>
        <v xml:space="preserve"> </v>
      </c>
      <c r="E140" s="133">
        <v>1.1574074074074073E-5</v>
      </c>
      <c r="F140" s="85" t="e">
        <f t="shared" si="10"/>
        <v>#N/A</v>
      </c>
      <c r="G140" t="str">
        <f>IF((ISERROR((VLOOKUP(B140,Calculation!C$2:C$548,1,FALSE)))),"not entered","")</f>
        <v/>
      </c>
    </row>
    <row r="141" spans="2:7">
      <c r="B141" s="82" t="s">
        <v>11</v>
      </c>
      <c r="C141" s="84" t="str">
        <f t="shared" si="8"/>
        <v xml:space="preserve"> </v>
      </c>
      <c r="D141" s="84" t="str">
        <f t="shared" si="9"/>
        <v xml:space="preserve"> </v>
      </c>
      <c r="E141" s="133">
        <v>1.1574074074074073E-5</v>
      </c>
      <c r="F141" s="85" t="e">
        <f t="shared" si="10"/>
        <v>#N/A</v>
      </c>
      <c r="G141" t="str">
        <f>IF((ISERROR((VLOOKUP(B141,Calculation!C$2:C$548,1,FALSE)))),"not entered","")</f>
        <v/>
      </c>
    </row>
    <row r="142" spans="2:7">
      <c r="B142" s="82" t="s">
        <v>11</v>
      </c>
      <c r="C142" s="84" t="str">
        <f t="shared" si="8"/>
        <v xml:space="preserve"> </v>
      </c>
      <c r="D142" s="84" t="str">
        <f t="shared" si="9"/>
        <v xml:space="preserve"> </v>
      </c>
      <c r="E142" s="133">
        <v>1.1574074074074073E-5</v>
      </c>
      <c r="F142" s="85" t="e">
        <f t="shared" si="10"/>
        <v>#N/A</v>
      </c>
      <c r="G142" t="str">
        <f>IF((ISERROR((VLOOKUP(B142,Calculation!C$2:C$548,1,FALSE)))),"not entered","")</f>
        <v/>
      </c>
    </row>
    <row r="143" spans="2:7">
      <c r="B143" s="82" t="s">
        <v>11</v>
      </c>
      <c r="C143" s="84" t="str">
        <f t="shared" si="8"/>
        <v xml:space="preserve"> </v>
      </c>
      <c r="D143" s="84" t="str">
        <f t="shared" si="9"/>
        <v xml:space="preserve"> </v>
      </c>
      <c r="E143" s="133">
        <v>1.1574074074074073E-5</v>
      </c>
      <c r="F143" s="85" t="e">
        <f t="shared" si="10"/>
        <v>#N/A</v>
      </c>
      <c r="G143" t="str">
        <f>IF((ISERROR((VLOOKUP(B143,Calculation!C$2:C$548,1,FALSE)))),"not entered","")</f>
        <v/>
      </c>
    </row>
    <row r="144" spans="2:7">
      <c r="B144" s="82" t="s">
        <v>11</v>
      </c>
      <c r="C144" s="84" t="str">
        <f t="shared" si="8"/>
        <v xml:space="preserve"> </v>
      </c>
      <c r="D144" s="84" t="str">
        <f t="shared" si="9"/>
        <v xml:space="preserve"> </v>
      </c>
      <c r="E144" s="133">
        <v>1.1574074074074073E-5</v>
      </c>
      <c r="F144" s="85" t="e">
        <f t="shared" si="10"/>
        <v>#N/A</v>
      </c>
      <c r="G144" t="str">
        <f>IF((ISERROR((VLOOKUP(B144,Calculation!C$2:C$548,1,FALSE)))),"not entered","")</f>
        <v/>
      </c>
    </row>
    <row r="145" spans="2:7">
      <c r="B145" s="82" t="s">
        <v>11</v>
      </c>
      <c r="C145" s="84" t="str">
        <f t="shared" si="8"/>
        <v xml:space="preserve"> </v>
      </c>
      <c r="D145" s="84" t="str">
        <f t="shared" si="9"/>
        <v xml:space="preserve"> </v>
      </c>
      <c r="E145" s="133">
        <v>1.1574074074074073E-5</v>
      </c>
      <c r="F145" s="85" t="e">
        <f t="shared" si="10"/>
        <v>#N/A</v>
      </c>
      <c r="G145" t="str">
        <f>IF((ISERROR((VLOOKUP(B145,Calculation!C$2:C$548,1,FALSE)))),"not entered","")</f>
        <v/>
      </c>
    </row>
    <row r="146" spans="2:7">
      <c r="B146" s="82" t="s">
        <v>11</v>
      </c>
      <c r="C146" s="84" t="str">
        <f t="shared" si="8"/>
        <v xml:space="preserve"> </v>
      </c>
      <c r="D146" s="84" t="str">
        <f t="shared" si="9"/>
        <v xml:space="preserve"> </v>
      </c>
      <c r="E146" s="133">
        <v>1.1574074074074073E-5</v>
      </c>
      <c r="F146" s="85" t="e">
        <f t="shared" si="10"/>
        <v>#N/A</v>
      </c>
      <c r="G146" t="str">
        <f>IF((ISERROR((VLOOKUP(B146,Calculation!C$2:C$548,1,FALSE)))),"not entered","")</f>
        <v/>
      </c>
    </row>
    <row r="147" spans="2:7">
      <c r="B147" s="82" t="s">
        <v>11</v>
      </c>
      <c r="C147" s="84" t="str">
        <f t="shared" si="8"/>
        <v xml:space="preserve"> </v>
      </c>
      <c r="D147" s="84" t="str">
        <f t="shared" si="9"/>
        <v xml:space="preserve"> </v>
      </c>
      <c r="E147" s="133">
        <v>1.1574074074074073E-5</v>
      </c>
      <c r="F147" s="85" t="e">
        <f t="shared" si="10"/>
        <v>#N/A</v>
      </c>
      <c r="G147" t="str">
        <f>IF((ISERROR((VLOOKUP(B147,Calculation!C$2:C$548,1,FALSE)))),"not entered","")</f>
        <v/>
      </c>
    </row>
    <row r="148" spans="2:7">
      <c r="B148" s="82" t="s">
        <v>11</v>
      </c>
      <c r="C148" s="84" t="str">
        <f t="shared" si="8"/>
        <v xml:space="preserve"> </v>
      </c>
      <c r="D148" s="84" t="str">
        <f t="shared" si="9"/>
        <v xml:space="preserve"> </v>
      </c>
      <c r="E148" s="133">
        <v>1.1574074074074073E-5</v>
      </c>
      <c r="F148" s="85" t="e">
        <f t="shared" si="10"/>
        <v>#N/A</v>
      </c>
      <c r="G148" t="str">
        <f>IF((ISERROR((VLOOKUP(B148,Calculation!C$2:C$548,1,FALSE)))),"not entered","")</f>
        <v/>
      </c>
    </row>
    <row r="149" spans="2:7">
      <c r="B149" s="82" t="s">
        <v>11</v>
      </c>
      <c r="C149" s="84" t="str">
        <f t="shared" si="8"/>
        <v xml:space="preserve"> </v>
      </c>
      <c r="D149" s="84" t="str">
        <f t="shared" si="9"/>
        <v xml:space="preserve"> </v>
      </c>
      <c r="E149" s="133">
        <v>1.1574074074074073E-5</v>
      </c>
      <c r="F149" s="85" t="e">
        <f t="shared" si="10"/>
        <v>#N/A</v>
      </c>
      <c r="G149" t="str">
        <f>IF((ISERROR((VLOOKUP(B149,Calculation!C$2:C$548,1,FALSE)))),"not entered","")</f>
        <v/>
      </c>
    </row>
    <row r="150" spans="2:7">
      <c r="B150" s="82" t="s">
        <v>11</v>
      </c>
      <c r="C150" s="84" t="str">
        <f t="shared" si="8"/>
        <v xml:space="preserve"> </v>
      </c>
      <c r="D150" s="84" t="str">
        <f t="shared" si="9"/>
        <v xml:space="preserve"> </v>
      </c>
      <c r="E150" s="133">
        <v>1.1574074074074073E-5</v>
      </c>
      <c r="F150" s="85" t="e">
        <f t="shared" si="10"/>
        <v>#N/A</v>
      </c>
      <c r="G150" t="str">
        <f>IF((ISERROR((VLOOKUP(B150,Calculation!C$2:C$548,1,FALSE)))),"not entered","")</f>
        <v/>
      </c>
    </row>
    <row r="151" spans="2:7">
      <c r="B151" s="82" t="s">
        <v>11</v>
      </c>
      <c r="C151" s="84" t="str">
        <f t="shared" si="8"/>
        <v xml:space="preserve"> </v>
      </c>
      <c r="D151" s="84" t="str">
        <f t="shared" si="9"/>
        <v xml:space="preserve"> </v>
      </c>
      <c r="E151" s="133">
        <v>1.1574074074074073E-5</v>
      </c>
      <c r="F151" s="85" t="e">
        <f t="shared" si="10"/>
        <v>#N/A</v>
      </c>
      <c r="G151" t="str">
        <f>IF((ISERROR((VLOOKUP(B151,Calculation!C$2:C$548,1,FALSE)))),"not entered","")</f>
        <v/>
      </c>
    </row>
    <row r="152" spans="2:7">
      <c r="B152" s="82" t="s">
        <v>11</v>
      </c>
      <c r="C152" s="84" t="str">
        <f t="shared" si="8"/>
        <v xml:space="preserve"> </v>
      </c>
      <c r="D152" s="84" t="str">
        <f t="shared" si="9"/>
        <v xml:space="preserve"> </v>
      </c>
      <c r="E152" s="133">
        <v>1.1574074074074073E-5</v>
      </c>
      <c r="F152" s="85" t="e">
        <f t="shared" si="10"/>
        <v>#N/A</v>
      </c>
      <c r="G152" t="str">
        <f>IF((ISERROR((VLOOKUP(B152,Calculation!C$2:C$548,1,FALSE)))),"not entered","")</f>
        <v/>
      </c>
    </row>
    <row r="153" spans="2:7">
      <c r="B153" s="82" t="s">
        <v>11</v>
      </c>
      <c r="C153" s="84" t="str">
        <f t="shared" si="8"/>
        <v xml:space="preserve"> </v>
      </c>
      <c r="D153" s="84" t="str">
        <f t="shared" si="9"/>
        <v xml:space="preserve"> </v>
      </c>
      <c r="E153" s="133">
        <v>1.1574074074074073E-5</v>
      </c>
      <c r="F153" s="85" t="e">
        <f t="shared" si="10"/>
        <v>#N/A</v>
      </c>
      <c r="G153" t="str">
        <f>IF((ISERROR((VLOOKUP(B153,Calculation!C$2:C$548,1,FALSE)))),"not entered","")</f>
        <v/>
      </c>
    </row>
    <row r="154" spans="2:7">
      <c r="B154" s="82" t="s">
        <v>11</v>
      </c>
      <c r="C154" s="84" t="str">
        <f t="shared" si="8"/>
        <v xml:space="preserve"> </v>
      </c>
      <c r="D154" s="84" t="str">
        <f t="shared" si="9"/>
        <v xml:space="preserve"> </v>
      </c>
      <c r="E154" s="133">
        <v>1.1574074074074073E-5</v>
      </c>
      <c r="F154" s="85" t="e">
        <f t="shared" si="10"/>
        <v>#N/A</v>
      </c>
      <c r="G154" t="str">
        <f>IF((ISERROR((VLOOKUP(B154,Calculation!C$2:C$548,1,FALSE)))),"not entered","")</f>
        <v/>
      </c>
    </row>
    <row r="155" spans="2:7">
      <c r="B155" s="82" t="s">
        <v>11</v>
      </c>
      <c r="C155" s="84" t="str">
        <f t="shared" si="8"/>
        <v xml:space="preserve"> </v>
      </c>
      <c r="D155" s="84" t="str">
        <f t="shared" si="9"/>
        <v xml:space="preserve"> </v>
      </c>
      <c r="E155" s="133">
        <v>1.1574074074074073E-5</v>
      </c>
      <c r="F155" s="85" t="e">
        <f t="shared" si="10"/>
        <v>#N/A</v>
      </c>
      <c r="G155" t="str">
        <f>IF((ISERROR((VLOOKUP(B155,Calculation!C$2:C$548,1,FALSE)))),"not entered","")</f>
        <v/>
      </c>
    </row>
    <row r="156" spans="2:7">
      <c r="B156" s="82" t="s">
        <v>11</v>
      </c>
      <c r="C156" s="84" t="str">
        <f t="shared" si="8"/>
        <v xml:space="preserve"> </v>
      </c>
      <c r="D156" s="84" t="str">
        <f t="shared" si="9"/>
        <v xml:space="preserve"> </v>
      </c>
      <c r="E156" s="133">
        <v>1.1574074074074073E-5</v>
      </c>
      <c r="F156" s="85" t="e">
        <f t="shared" si="10"/>
        <v>#N/A</v>
      </c>
      <c r="G156" t="str">
        <f>IF((ISERROR((VLOOKUP(B156,Calculation!C$2:C$548,1,FALSE)))),"not entered","")</f>
        <v/>
      </c>
    </row>
    <row r="157" spans="2:7">
      <c r="B157" s="82" t="s">
        <v>11</v>
      </c>
      <c r="C157" s="84" t="str">
        <f t="shared" si="8"/>
        <v xml:space="preserve"> </v>
      </c>
      <c r="D157" s="84" t="str">
        <f t="shared" si="9"/>
        <v xml:space="preserve"> </v>
      </c>
      <c r="E157" s="133">
        <v>1.1574074074074073E-5</v>
      </c>
      <c r="F157" s="85" t="e">
        <f t="shared" si="10"/>
        <v>#N/A</v>
      </c>
      <c r="G157" t="str">
        <f>IF((ISERROR((VLOOKUP(B157,Calculation!C$2:C$548,1,FALSE)))),"not entered","")</f>
        <v/>
      </c>
    </row>
    <row r="158" spans="2:7">
      <c r="B158" s="82" t="s">
        <v>11</v>
      </c>
      <c r="C158" s="84" t="str">
        <f t="shared" si="8"/>
        <v xml:space="preserve"> </v>
      </c>
      <c r="D158" s="84" t="str">
        <f t="shared" si="9"/>
        <v xml:space="preserve"> </v>
      </c>
      <c r="E158" s="133">
        <v>1.1574074074074073E-5</v>
      </c>
      <c r="F158" s="85" t="e">
        <f t="shared" si="10"/>
        <v>#N/A</v>
      </c>
      <c r="G158" t="str">
        <f>IF((ISERROR((VLOOKUP(B158,Calculation!C$2:C$548,1,FALSE)))),"not entered","")</f>
        <v/>
      </c>
    </row>
    <row r="159" spans="2:7">
      <c r="B159" s="82" t="s">
        <v>11</v>
      </c>
      <c r="C159" s="84" t="str">
        <f t="shared" si="8"/>
        <v xml:space="preserve"> </v>
      </c>
      <c r="D159" s="84" t="str">
        <f t="shared" si="9"/>
        <v xml:space="preserve"> </v>
      </c>
      <c r="E159" s="133">
        <v>1.1574074074074073E-5</v>
      </c>
      <c r="F159" s="85" t="e">
        <f t="shared" si="10"/>
        <v>#N/A</v>
      </c>
      <c r="G159" t="str">
        <f>IF((ISERROR((VLOOKUP(B159,Calculation!C$2:C$548,1,FALSE)))),"not entered","")</f>
        <v/>
      </c>
    </row>
    <row r="160" spans="2:7">
      <c r="B160" s="82" t="s">
        <v>11</v>
      </c>
      <c r="C160" s="84" t="str">
        <f t="shared" si="8"/>
        <v xml:space="preserve"> </v>
      </c>
      <c r="D160" s="84" t="str">
        <f t="shared" si="9"/>
        <v xml:space="preserve"> </v>
      </c>
      <c r="E160" s="133">
        <v>1.1574074074074073E-5</v>
      </c>
      <c r="F160" s="85" t="e">
        <f t="shared" si="10"/>
        <v>#N/A</v>
      </c>
      <c r="G160" t="str">
        <f>IF((ISERROR((VLOOKUP(B160,Calculation!C$2:C$548,1,FALSE)))),"not entered","")</f>
        <v/>
      </c>
    </row>
    <row r="161" spans="2:7">
      <c r="B161" s="82" t="s">
        <v>11</v>
      </c>
      <c r="C161" s="84" t="str">
        <f t="shared" si="8"/>
        <v xml:space="preserve"> </v>
      </c>
      <c r="D161" s="84" t="str">
        <f t="shared" si="9"/>
        <v xml:space="preserve"> </v>
      </c>
      <c r="E161" s="133">
        <v>1.1574074074074073E-5</v>
      </c>
      <c r="F161" s="85" t="e">
        <f t="shared" si="10"/>
        <v>#N/A</v>
      </c>
      <c r="G161" t="str">
        <f>IF((ISERROR((VLOOKUP(B161,Calculation!C$2:C$548,1,FALSE)))),"not entered","")</f>
        <v/>
      </c>
    </row>
    <row r="162" spans="2:7">
      <c r="B162" s="82" t="s">
        <v>11</v>
      </c>
      <c r="C162" s="84" t="str">
        <f t="shared" si="8"/>
        <v xml:space="preserve"> </v>
      </c>
      <c r="D162" s="84" t="str">
        <f t="shared" si="9"/>
        <v xml:space="preserve"> </v>
      </c>
      <c r="E162" s="133">
        <v>1.1574074074074073E-5</v>
      </c>
      <c r="F162" s="85" t="e">
        <f t="shared" si="10"/>
        <v>#N/A</v>
      </c>
      <c r="G162" t="str">
        <f>IF((ISERROR((VLOOKUP(B162,Calculation!C$2:C$548,1,FALSE)))),"not entered","")</f>
        <v/>
      </c>
    </row>
    <row r="163" spans="2:7">
      <c r="B163" s="82" t="s">
        <v>11</v>
      </c>
      <c r="C163" s="84" t="str">
        <f t="shared" si="8"/>
        <v xml:space="preserve"> </v>
      </c>
      <c r="D163" s="84" t="str">
        <f t="shared" si="9"/>
        <v xml:space="preserve"> </v>
      </c>
      <c r="E163" s="133">
        <v>1.1574074074074073E-5</v>
      </c>
      <c r="F163" s="85" t="e">
        <f t="shared" si="10"/>
        <v>#N/A</v>
      </c>
      <c r="G163" t="str">
        <f>IF((ISERROR((VLOOKUP(B163,Calculation!C$2:C$548,1,FALSE)))),"not entered","")</f>
        <v/>
      </c>
    </row>
    <row r="164" spans="2:7">
      <c r="B164" s="82" t="s">
        <v>11</v>
      </c>
      <c r="C164" s="84" t="str">
        <f t="shared" si="8"/>
        <v xml:space="preserve"> </v>
      </c>
      <c r="D164" s="84" t="str">
        <f t="shared" si="9"/>
        <v xml:space="preserve"> </v>
      </c>
      <c r="E164" s="133">
        <v>1.1574074074074073E-5</v>
      </c>
      <c r="F164" s="85" t="e">
        <f t="shared" si="10"/>
        <v>#N/A</v>
      </c>
      <c r="G164" t="str">
        <f>IF((ISERROR((VLOOKUP(B164,Calculation!C$2:C$548,1,FALSE)))),"not entered","")</f>
        <v/>
      </c>
    </row>
    <row r="165" spans="2:7">
      <c r="B165" s="82" t="s">
        <v>11</v>
      </c>
      <c r="C165" s="84" t="str">
        <f t="shared" si="8"/>
        <v xml:space="preserve"> </v>
      </c>
      <c r="D165" s="84" t="str">
        <f t="shared" si="9"/>
        <v xml:space="preserve"> </v>
      </c>
      <c r="E165" s="133">
        <v>1.1574074074074073E-5</v>
      </c>
      <c r="F165" s="85" t="e">
        <f t="shared" si="10"/>
        <v>#N/A</v>
      </c>
      <c r="G165" t="str">
        <f>IF((ISERROR((VLOOKUP(B165,Calculation!C$2:C$548,1,FALSE)))),"not entered","")</f>
        <v/>
      </c>
    </row>
    <row r="166" spans="2:7">
      <c r="B166" s="82" t="s">
        <v>11</v>
      </c>
      <c r="C166" s="84" t="str">
        <f t="shared" si="8"/>
        <v xml:space="preserve"> </v>
      </c>
      <c r="D166" s="84" t="str">
        <f t="shared" si="9"/>
        <v xml:space="preserve"> </v>
      </c>
      <c r="E166" s="133">
        <v>1.1574074074074073E-5</v>
      </c>
      <c r="F166" s="85" t="e">
        <f t="shared" ref="F166:F197" si="11">(VLOOKUP(C166,C$4:E$5,3,FALSE))/(E166/10000)</f>
        <v>#N/A</v>
      </c>
      <c r="G166" t="str">
        <f>IF((ISERROR((VLOOKUP(B166,Calculation!C$2:C$548,1,FALSE)))),"not entered","")</f>
        <v/>
      </c>
    </row>
    <row r="167" spans="2:7">
      <c r="B167" s="82" t="s">
        <v>11</v>
      </c>
      <c r="C167" s="84" t="str">
        <f t="shared" si="8"/>
        <v xml:space="preserve"> </v>
      </c>
      <c r="D167" s="84" t="str">
        <f t="shared" si="9"/>
        <v xml:space="preserve"> </v>
      </c>
      <c r="E167" s="133">
        <v>1.1574074074074073E-5</v>
      </c>
      <c r="F167" s="85" t="e">
        <f t="shared" si="11"/>
        <v>#N/A</v>
      </c>
      <c r="G167" t="str">
        <f>IF((ISERROR((VLOOKUP(B167,Calculation!C$2:C$548,1,FALSE)))),"not entered","")</f>
        <v/>
      </c>
    </row>
    <row r="168" spans="2:7">
      <c r="B168" s="82" t="s">
        <v>11</v>
      </c>
      <c r="C168" s="84" t="str">
        <f t="shared" si="8"/>
        <v xml:space="preserve"> </v>
      </c>
      <c r="D168" s="84" t="str">
        <f t="shared" si="9"/>
        <v xml:space="preserve"> </v>
      </c>
      <c r="E168" s="133">
        <v>1.1574074074074073E-5</v>
      </c>
      <c r="F168" s="85" t="e">
        <f t="shared" si="11"/>
        <v>#N/A</v>
      </c>
      <c r="G168" t="str">
        <f>IF((ISERROR((VLOOKUP(B168,Calculation!C$2:C$548,1,FALSE)))),"not entered","")</f>
        <v/>
      </c>
    </row>
    <row r="169" spans="2:7">
      <c r="B169" s="82" t="s">
        <v>11</v>
      </c>
      <c r="C169" s="84" t="str">
        <f t="shared" si="8"/>
        <v xml:space="preserve"> </v>
      </c>
      <c r="D169" s="84" t="str">
        <f t="shared" si="9"/>
        <v xml:space="preserve"> </v>
      </c>
      <c r="E169" s="133">
        <v>1.1574074074074073E-5</v>
      </c>
      <c r="F169" s="85" t="e">
        <f t="shared" si="11"/>
        <v>#N/A</v>
      </c>
      <c r="G169" t="str">
        <f>IF((ISERROR((VLOOKUP(B169,Calculation!C$2:C$548,1,FALSE)))),"not entered","")</f>
        <v/>
      </c>
    </row>
    <row r="170" spans="2:7">
      <c r="B170" s="82" t="s">
        <v>11</v>
      </c>
      <c r="C170" s="84" t="str">
        <f t="shared" si="8"/>
        <v xml:space="preserve"> </v>
      </c>
      <c r="D170" s="84" t="str">
        <f t="shared" si="9"/>
        <v xml:space="preserve"> </v>
      </c>
      <c r="E170" s="133">
        <v>1.1574074074074073E-5</v>
      </c>
      <c r="F170" s="85" t="e">
        <f t="shared" si="11"/>
        <v>#N/A</v>
      </c>
      <c r="G170" t="str">
        <f>IF((ISERROR((VLOOKUP(B170,Calculation!C$2:C$548,1,FALSE)))),"not entered","")</f>
        <v/>
      </c>
    </row>
    <row r="171" spans="2:7">
      <c r="B171" s="82" t="s">
        <v>11</v>
      </c>
      <c r="C171" s="84" t="str">
        <f t="shared" si="8"/>
        <v xml:space="preserve"> </v>
      </c>
      <c r="D171" s="84" t="str">
        <f t="shared" si="9"/>
        <v xml:space="preserve"> </v>
      </c>
      <c r="E171" s="133">
        <v>1.1574074074074073E-5</v>
      </c>
      <c r="F171" s="85" t="e">
        <f t="shared" si="11"/>
        <v>#N/A</v>
      </c>
      <c r="G171" t="str">
        <f>IF((ISERROR((VLOOKUP(B171,Calculation!C$2:C$548,1,FALSE)))),"not entered","")</f>
        <v/>
      </c>
    </row>
    <row r="172" spans="2:7">
      <c r="B172" s="82" t="s">
        <v>11</v>
      </c>
      <c r="C172" s="84" t="str">
        <f t="shared" si="8"/>
        <v xml:space="preserve"> </v>
      </c>
      <c r="D172" s="84" t="str">
        <f t="shared" si="9"/>
        <v xml:space="preserve"> </v>
      </c>
      <c r="E172" s="133">
        <v>1.1574074074074073E-5</v>
      </c>
      <c r="F172" s="85" t="e">
        <f t="shared" si="11"/>
        <v>#N/A</v>
      </c>
      <c r="G172" t="str">
        <f>IF((ISERROR((VLOOKUP(B172,Calculation!C$2:C$548,1,FALSE)))),"not entered","")</f>
        <v/>
      </c>
    </row>
    <row r="173" spans="2:7">
      <c r="B173" s="82" t="s">
        <v>11</v>
      </c>
      <c r="C173" s="84" t="str">
        <f t="shared" si="8"/>
        <v xml:space="preserve"> </v>
      </c>
      <c r="D173" s="84" t="str">
        <f t="shared" si="9"/>
        <v xml:space="preserve"> </v>
      </c>
      <c r="E173" s="133">
        <v>1.1574074074074073E-5</v>
      </c>
      <c r="F173" s="85" t="e">
        <f t="shared" si="11"/>
        <v>#N/A</v>
      </c>
      <c r="G173" t="str">
        <f>IF((ISERROR((VLOOKUP(B173,Calculation!C$2:C$548,1,FALSE)))),"not entered","")</f>
        <v/>
      </c>
    </row>
    <row r="174" spans="2:7">
      <c r="B174" s="82" t="s">
        <v>11</v>
      </c>
      <c r="C174" s="84" t="str">
        <f t="shared" si="8"/>
        <v xml:space="preserve"> </v>
      </c>
      <c r="D174" s="84" t="str">
        <f t="shared" si="9"/>
        <v xml:space="preserve"> </v>
      </c>
      <c r="E174" s="133">
        <v>1.1574074074074073E-5</v>
      </c>
      <c r="F174" s="85" t="e">
        <f t="shared" si="11"/>
        <v>#N/A</v>
      </c>
      <c r="G174" t="str">
        <f>IF((ISERROR((VLOOKUP(B174,Calculation!C$2:C$548,1,FALSE)))),"not entered","")</f>
        <v/>
      </c>
    </row>
    <row r="175" spans="2:7">
      <c r="B175" s="82" t="s">
        <v>11</v>
      </c>
      <c r="C175" s="84" t="str">
        <f t="shared" si="8"/>
        <v xml:space="preserve"> </v>
      </c>
      <c r="D175" s="84" t="str">
        <f t="shared" si="9"/>
        <v xml:space="preserve"> </v>
      </c>
      <c r="E175" s="133">
        <v>1.1574074074074073E-5</v>
      </c>
      <c r="F175" s="85" t="e">
        <f t="shared" si="11"/>
        <v>#N/A</v>
      </c>
      <c r="G175" t="str">
        <f>IF((ISERROR((VLOOKUP(B175,Calculation!C$2:C$548,1,FALSE)))),"not entered","")</f>
        <v/>
      </c>
    </row>
    <row r="176" spans="2:7">
      <c r="B176" s="82" t="s">
        <v>11</v>
      </c>
      <c r="C176" s="84" t="str">
        <f t="shared" si="8"/>
        <v xml:space="preserve"> </v>
      </c>
      <c r="D176" s="84" t="str">
        <f t="shared" si="9"/>
        <v xml:space="preserve"> </v>
      </c>
      <c r="E176" s="133">
        <v>1.1574074074074073E-5</v>
      </c>
      <c r="F176" s="85" t="e">
        <f t="shared" si="11"/>
        <v>#N/A</v>
      </c>
      <c r="G176" t="str">
        <f>IF((ISERROR((VLOOKUP(B176,Calculation!C$2:C$548,1,FALSE)))),"not entered","")</f>
        <v/>
      </c>
    </row>
    <row r="177" spans="2:7">
      <c r="B177" s="82" t="s">
        <v>11</v>
      </c>
      <c r="C177" s="84" t="str">
        <f t="shared" si="8"/>
        <v xml:space="preserve"> </v>
      </c>
      <c r="D177" s="84" t="str">
        <f t="shared" si="9"/>
        <v xml:space="preserve"> </v>
      </c>
      <c r="E177" s="133">
        <v>1.1574074074074073E-5</v>
      </c>
      <c r="F177" s="85" t="e">
        <f t="shared" si="11"/>
        <v>#N/A</v>
      </c>
      <c r="G177" t="str">
        <f>IF((ISERROR((VLOOKUP(B177,Calculation!C$2:C$548,1,FALSE)))),"not entered","")</f>
        <v/>
      </c>
    </row>
    <row r="178" spans="2:7">
      <c r="B178" s="82" t="s">
        <v>11</v>
      </c>
      <c r="C178" s="84" t="str">
        <f t="shared" si="8"/>
        <v xml:space="preserve"> </v>
      </c>
      <c r="D178" s="84" t="str">
        <f t="shared" si="9"/>
        <v xml:space="preserve"> </v>
      </c>
      <c r="E178" s="133">
        <v>1.1574074074074073E-5</v>
      </c>
      <c r="F178" s="85" t="e">
        <f t="shared" si="11"/>
        <v>#N/A</v>
      </c>
      <c r="G178" t="str">
        <f>IF((ISERROR((VLOOKUP(B178,Calculation!C$2:C$548,1,FALSE)))),"not entered","")</f>
        <v/>
      </c>
    </row>
    <row r="179" spans="2:7">
      <c r="B179" s="82" t="s">
        <v>11</v>
      </c>
      <c r="C179" s="84" t="str">
        <f t="shared" si="8"/>
        <v xml:space="preserve"> </v>
      </c>
      <c r="D179" s="84" t="str">
        <f t="shared" si="9"/>
        <v xml:space="preserve"> </v>
      </c>
      <c r="E179" s="133">
        <v>1.1574074074074073E-5</v>
      </c>
      <c r="F179" s="85" t="e">
        <f t="shared" si="11"/>
        <v>#N/A</v>
      </c>
      <c r="G179" t="str">
        <f>IF((ISERROR((VLOOKUP(B179,Calculation!C$2:C$548,1,FALSE)))),"not entered","")</f>
        <v/>
      </c>
    </row>
    <row r="180" spans="2:7">
      <c r="B180" s="82" t="s">
        <v>11</v>
      </c>
      <c r="C180" s="84" t="str">
        <f t="shared" si="8"/>
        <v xml:space="preserve"> </v>
      </c>
      <c r="D180" s="84" t="str">
        <f t="shared" si="9"/>
        <v xml:space="preserve"> </v>
      </c>
      <c r="E180" s="133">
        <v>1.1574074074074073E-5</v>
      </c>
      <c r="F180" s="85" t="e">
        <f t="shared" si="11"/>
        <v>#N/A</v>
      </c>
      <c r="G180" t="str">
        <f>IF((ISERROR((VLOOKUP(B180,Calculation!C$2:C$548,1,FALSE)))),"not entered","")</f>
        <v/>
      </c>
    </row>
    <row r="181" spans="2:7">
      <c r="B181" s="82" t="s">
        <v>11</v>
      </c>
      <c r="C181" s="84" t="str">
        <f t="shared" si="8"/>
        <v xml:space="preserve"> </v>
      </c>
      <c r="D181" s="84" t="str">
        <f t="shared" si="9"/>
        <v xml:space="preserve"> </v>
      </c>
      <c r="E181" s="133">
        <v>1.1574074074074073E-5</v>
      </c>
      <c r="F181" s="85" t="e">
        <f t="shared" si="11"/>
        <v>#N/A</v>
      </c>
      <c r="G181" t="str">
        <f>IF((ISERROR((VLOOKUP(B181,Calculation!C$2:C$548,1,FALSE)))),"not entered","")</f>
        <v/>
      </c>
    </row>
    <row r="182" spans="2:7">
      <c r="B182" s="82" t="s">
        <v>11</v>
      </c>
      <c r="C182" s="84" t="str">
        <f t="shared" si="8"/>
        <v xml:space="preserve"> </v>
      </c>
      <c r="D182" s="84" t="str">
        <f t="shared" si="9"/>
        <v xml:space="preserve"> </v>
      </c>
      <c r="E182" s="133">
        <v>1.1574074074074073E-5</v>
      </c>
      <c r="F182" s="85" t="e">
        <f t="shared" si="11"/>
        <v>#N/A</v>
      </c>
      <c r="G182" t="str">
        <f>IF((ISERROR((VLOOKUP(B182,Calculation!C$2:C$548,1,FALSE)))),"not entered","")</f>
        <v/>
      </c>
    </row>
    <row r="183" spans="2:7">
      <c r="B183" s="82" t="s">
        <v>11</v>
      </c>
      <c r="C183" s="84" t="str">
        <f t="shared" si="8"/>
        <v xml:space="preserve"> </v>
      </c>
      <c r="D183" s="84" t="str">
        <f t="shared" si="9"/>
        <v xml:space="preserve"> </v>
      </c>
      <c r="E183" s="133">
        <v>1.1574074074074073E-5</v>
      </c>
      <c r="F183" s="85" t="e">
        <f t="shared" si="11"/>
        <v>#N/A</v>
      </c>
      <c r="G183" t="str">
        <f>IF((ISERROR((VLOOKUP(B183,Calculation!C$2:C$548,1,FALSE)))),"not entered","")</f>
        <v/>
      </c>
    </row>
    <row r="184" spans="2:7">
      <c r="B184" s="82" t="s">
        <v>11</v>
      </c>
      <c r="C184" s="84" t="str">
        <f t="shared" si="8"/>
        <v xml:space="preserve"> </v>
      </c>
      <c r="D184" s="84" t="str">
        <f t="shared" si="9"/>
        <v xml:space="preserve"> </v>
      </c>
      <c r="E184" s="133">
        <v>1.1574074074074073E-5</v>
      </c>
      <c r="F184" s="85" t="e">
        <f t="shared" si="11"/>
        <v>#N/A</v>
      </c>
      <c r="G184" t="str">
        <f>IF((ISERROR((VLOOKUP(B184,Calculation!C$2:C$548,1,FALSE)))),"not entered","")</f>
        <v/>
      </c>
    </row>
    <row r="185" spans="2:7">
      <c r="B185" s="82" t="s">
        <v>11</v>
      </c>
      <c r="C185" s="84" t="str">
        <f t="shared" si="8"/>
        <v xml:space="preserve"> </v>
      </c>
      <c r="D185" s="84" t="str">
        <f t="shared" si="9"/>
        <v xml:space="preserve"> </v>
      </c>
      <c r="E185" s="133">
        <v>1.1574074074074073E-5</v>
      </c>
      <c r="F185" s="85" t="e">
        <f t="shared" si="11"/>
        <v>#N/A</v>
      </c>
      <c r="G185" t="str">
        <f>IF((ISERROR((VLOOKUP(B185,Calculation!C$2:C$548,1,FALSE)))),"not entered","")</f>
        <v/>
      </c>
    </row>
    <row r="186" spans="2:7">
      <c r="B186" s="82" t="s">
        <v>11</v>
      </c>
      <c r="C186" s="84" t="str">
        <f t="shared" si="8"/>
        <v xml:space="preserve"> </v>
      </c>
      <c r="D186" s="84" t="str">
        <f t="shared" si="9"/>
        <v xml:space="preserve"> </v>
      </c>
      <c r="E186" s="133">
        <v>1.1574074074074073E-5</v>
      </c>
      <c r="F186" s="85" t="e">
        <f t="shared" si="11"/>
        <v>#N/A</v>
      </c>
      <c r="G186" t="str">
        <f>IF((ISERROR((VLOOKUP(B186,Calculation!C$2:C$548,1,FALSE)))),"not entered","")</f>
        <v/>
      </c>
    </row>
    <row r="187" spans="2:7">
      <c r="B187" s="82" t="s">
        <v>11</v>
      </c>
      <c r="C187" s="84" t="str">
        <f t="shared" si="8"/>
        <v xml:space="preserve"> </v>
      </c>
      <c r="D187" s="84" t="str">
        <f t="shared" si="9"/>
        <v xml:space="preserve"> </v>
      </c>
      <c r="E187" s="133">
        <v>1.1574074074074073E-5</v>
      </c>
      <c r="F187" s="85" t="e">
        <f t="shared" si="11"/>
        <v>#N/A</v>
      </c>
      <c r="G187" t="str">
        <f>IF((ISERROR((VLOOKUP(B187,Calculation!C$2:C$548,1,FALSE)))),"not entered","")</f>
        <v/>
      </c>
    </row>
    <row r="188" spans="2:7">
      <c r="B188" s="82" t="s">
        <v>11</v>
      </c>
      <c r="C188" s="84" t="str">
        <f t="shared" si="8"/>
        <v xml:space="preserve"> </v>
      </c>
      <c r="D188" s="84" t="str">
        <f t="shared" si="9"/>
        <v xml:space="preserve"> </v>
      </c>
      <c r="E188" s="133">
        <v>1.1574074074074073E-5</v>
      </c>
      <c r="F188" s="85" t="e">
        <f t="shared" si="11"/>
        <v>#N/A</v>
      </c>
      <c r="G188" t="str">
        <f>IF((ISERROR((VLOOKUP(B188,Calculation!C$2:C$548,1,FALSE)))),"not entered","")</f>
        <v/>
      </c>
    </row>
    <row r="189" spans="2:7">
      <c r="B189" s="82" t="s">
        <v>11</v>
      </c>
      <c r="C189" s="84" t="str">
        <f t="shared" si="8"/>
        <v xml:space="preserve"> </v>
      </c>
      <c r="D189" s="84" t="str">
        <f t="shared" si="9"/>
        <v xml:space="preserve"> </v>
      </c>
      <c r="E189" s="133">
        <v>1.1574074074074073E-5</v>
      </c>
      <c r="F189" s="85" t="e">
        <f t="shared" si="11"/>
        <v>#N/A</v>
      </c>
      <c r="G189" t="str">
        <f>IF((ISERROR((VLOOKUP(B189,Calculation!C$2:C$548,1,FALSE)))),"not entered","")</f>
        <v/>
      </c>
    </row>
    <row r="190" spans="2:7">
      <c r="B190" s="82" t="s">
        <v>11</v>
      </c>
      <c r="C190" s="84" t="str">
        <f t="shared" si="8"/>
        <v xml:space="preserve"> </v>
      </c>
      <c r="D190" s="84" t="str">
        <f t="shared" si="9"/>
        <v xml:space="preserve"> </v>
      </c>
      <c r="E190" s="133">
        <v>1.1574074074074073E-5</v>
      </c>
      <c r="F190" s="85" t="e">
        <f t="shared" si="11"/>
        <v>#N/A</v>
      </c>
      <c r="G190" t="str">
        <f>IF((ISERROR((VLOOKUP(B190,Calculation!C$2:C$548,1,FALSE)))),"not entered","")</f>
        <v/>
      </c>
    </row>
    <row r="191" spans="2:7">
      <c r="B191" s="82" t="s">
        <v>11</v>
      </c>
      <c r="C191" s="84" t="str">
        <f t="shared" si="8"/>
        <v xml:space="preserve"> </v>
      </c>
      <c r="D191" s="84" t="str">
        <f t="shared" si="9"/>
        <v xml:space="preserve"> </v>
      </c>
      <c r="E191" s="133">
        <v>1.1574074074074073E-5</v>
      </c>
      <c r="F191" s="85" t="e">
        <f t="shared" si="11"/>
        <v>#N/A</v>
      </c>
      <c r="G191" t="str">
        <f>IF((ISERROR((VLOOKUP(B191,Calculation!C$2:C$548,1,FALSE)))),"not entered","")</f>
        <v/>
      </c>
    </row>
    <row r="192" spans="2:7">
      <c r="B192" s="82" t="s">
        <v>11</v>
      </c>
      <c r="C192" s="84" t="str">
        <f t="shared" si="8"/>
        <v xml:space="preserve"> </v>
      </c>
      <c r="D192" s="84" t="str">
        <f t="shared" si="9"/>
        <v xml:space="preserve"> </v>
      </c>
      <c r="E192" s="133">
        <v>1.1574074074074073E-5</v>
      </c>
      <c r="F192" s="85" t="e">
        <f t="shared" si="11"/>
        <v>#N/A</v>
      </c>
      <c r="G192" t="str">
        <f>IF((ISERROR((VLOOKUP(B192,Calculation!C$2:C$548,1,FALSE)))),"not entered","")</f>
        <v/>
      </c>
    </row>
    <row r="193" spans="2:7">
      <c r="B193" s="82" t="s">
        <v>11</v>
      </c>
      <c r="C193" s="84" t="str">
        <f t="shared" si="8"/>
        <v xml:space="preserve"> </v>
      </c>
      <c r="D193" s="84" t="str">
        <f t="shared" si="9"/>
        <v xml:space="preserve"> </v>
      </c>
      <c r="E193" s="133">
        <v>1.1574074074074073E-5</v>
      </c>
      <c r="F193" s="85" t="e">
        <f t="shared" si="11"/>
        <v>#N/A</v>
      </c>
      <c r="G193" t="str">
        <f>IF((ISERROR((VLOOKUP(B193,Calculation!C$2:C$548,1,FALSE)))),"not entered","")</f>
        <v/>
      </c>
    </row>
    <row r="194" spans="2:7">
      <c r="B194" s="82" t="s">
        <v>11</v>
      </c>
      <c r="C194" s="84" t="str">
        <f t="shared" si="8"/>
        <v xml:space="preserve"> </v>
      </c>
      <c r="D194" s="84" t="str">
        <f t="shared" si="9"/>
        <v xml:space="preserve"> </v>
      </c>
      <c r="E194" s="133">
        <v>1.1574074074074073E-5</v>
      </c>
      <c r="F194" s="85" t="e">
        <f t="shared" si="11"/>
        <v>#N/A</v>
      </c>
      <c r="G194" t="str">
        <f>IF((ISERROR((VLOOKUP(B194,Calculation!C$2:C$548,1,FALSE)))),"not entered","")</f>
        <v/>
      </c>
    </row>
    <row r="195" spans="2:7">
      <c r="B195" s="82" t="s">
        <v>11</v>
      </c>
      <c r="C195" s="84" t="str">
        <f t="shared" si="8"/>
        <v xml:space="preserve"> </v>
      </c>
      <c r="D195" s="84" t="str">
        <f t="shared" si="9"/>
        <v xml:space="preserve"> </v>
      </c>
      <c r="E195" s="133">
        <v>1.1574074074074073E-5</v>
      </c>
      <c r="F195" s="85" t="e">
        <f t="shared" si="11"/>
        <v>#N/A</v>
      </c>
      <c r="G195" t="str">
        <f>IF((ISERROR((VLOOKUP(B195,Calculation!C$2:C$548,1,FALSE)))),"not entered","")</f>
        <v/>
      </c>
    </row>
    <row r="196" spans="2:7">
      <c r="B196" s="82" t="s">
        <v>11</v>
      </c>
      <c r="C196" s="84" t="str">
        <f t="shared" si="8"/>
        <v xml:space="preserve"> </v>
      </c>
      <c r="D196" s="84" t="str">
        <f t="shared" si="9"/>
        <v xml:space="preserve"> </v>
      </c>
      <c r="E196" s="133">
        <v>1.1574074074074073E-5</v>
      </c>
      <c r="F196" s="85" t="e">
        <f t="shared" si="11"/>
        <v>#N/A</v>
      </c>
      <c r="G196" t="str">
        <f>IF((ISERROR((VLOOKUP(B196,Calculation!C$2:C$548,1,FALSE)))),"not entered","")</f>
        <v/>
      </c>
    </row>
    <row r="197" spans="2:7">
      <c r="B197" s="82" t="s">
        <v>11</v>
      </c>
      <c r="C197" s="84" t="str">
        <f t="shared" si="8"/>
        <v xml:space="preserve"> </v>
      </c>
      <c r="D197" s="84" t="str">
        <f t="shared" si="9"/>
        <v xml:space="preserve"> </v>
      </c>
      <c r="E197" s="133">
        <v>1.1574074074074073E-5</v>
      </c>
      <c r="F197" s="85" t="e">
        <f t="shared" si="11"/>
        <v>#N/A</v>
      </c>
      <c r="G197" t="str">
        <f>IF((ISERROR((VLOOKUP(B197,Calculation!C$2:C$548,1,FALSE)))),"not entered","")</f>
        <v/>
      </c>
    </row>
    <row r="198" spans="2:7">
      <c r="B198" s="82" t="s">
        <v>11</v>
      </c>
      <c r="C198" s="84" t="str">
        <f t="shared" ref="C198:C204" si="12">VLOOKUP(B198,name,3,FALSE)</f>
        <v xml:space="preserve"> </v>
      </c>
      <c r="D198" s="84" t="str">
        <f t="shared" ref="D198:D204" si="13">VLOOKUP(B198,name,2,FALSE)</f>
        <v xml:space="preserve"> </v>
      </c>
      <c r="E198" s="133">
        <v>1.1574074074074073E-5</v>
      </c>
      <c r="F198" s="85" t="e">
        <f t="shared" ref="F198:F204" si="14">(VLOOKUP(C198,C$4:E$5,3,FALSE))/(E198/10000)</f>
        <v>#N/A</v>
      </c>
      <c r="G198" t="str">
        <f>IF((ISERROR((VLOOKUP(B198,Calculation!C$2:C$548,1,FALSE)))),"not entered","")</f>
        <v/>
      </c>
    </row>
    <row r="199" spans="2:7">
      <c r="B199" s="82" t="s">
        <v>11</v>
      </c>
      <c r="C199" s="84" t="str">
        <f t="shared" si="12"/>
        <v xml:space="preserve"> </v>
      </c>
      <c r="D199" s="84" t="str">
        <f t="shared" si="13"/>
        <v xml:space="preserve"> </v>
      </c>
      <c r="E199" s="133">
        <v>1.1574074074074073E-5</v>
      </c>
      <c r="F199" s="85" t="e">
        <f t="shared" si="14"/>
        <v>#N/A</v>
      </c>
      <c r="G199" t="str">
        <f>IF((ISERROR((VLOOKUP(B199,Calculation!C$2:C$548,1,FALSE)))),"not entered","")</f>
        <v/>
      </c>
    </row>
    <row r="200" spans="2:7">
      <c r="B200" s="82" t="s">
        <v>11</v>
      </c>
      <c r="C200" s="84" t="str">
        <f t="shared" si="12"/>
        <v xml:space="preserve"> </v>
      </c>
      <c r="D200" s="84" t="str">
        <f t="shared" si="13"/>
        <v xml:space="preserve"> </v>
      </c>
      <c r="E200" s="133">
        <v>1.1574074074074073E-5</v>
      </c>
      <c r="F200" s="85" t="e">
        <f t="shared" si="14"/>
        <v>#N/A</v>
      </c>
      <c r="G200" t="str">
        <f>IF((ISERROR((VLOOKUP(B200,Calculation!C$2:C$548,1,FALSE)))),"not entered","")</f>
        <v/>
      </c>
    </row>
    <row r="201" spans="2:7">
      <c r="B201" s="82" t="s">
        <v>11</v>
      </c>
      <c r="C201" s="84" t="str">
        <f t="shared" si="12"/>
        <v xml:space="preserve"> </v>
      </c>
      <c r="D201" s="84" t="str">
        <f t="shared" si="13"/>
        <v xml:space="preserve"> </v>
      </c>
      <c r="E201" s="133">
        <v>1.1574074074074073E-5</v>
      </c>
      <c r="F201" s="85" t="e">
        <f t="shared" si="14"/>
        <v>#N/A</v>
      </c>
      <c r="G201" t="str">
        <f>IF((ISERROR((VLOOKUP(B201,Calculation!C$2:C$548,1,FALSE)))),"not entered","")</f>
        <v/>
      </c>
    </row>
    <row r="202" spans="2:7">
      <c r="B202" s="82" t="s">
        <v>11</v>
      </c>
      <c r="C202" s="84" t="str">
        <f t="shared" si="12"/>
        <v xml:space="preserve"> </v>
      </c>
      <c r="D202" s="84" t="str">
        <f t="shared" si="13"/>
        <v xml:space="preserve"> </v>
      </c>
      <c r="E202" s="133">
        <v>1.1574074074074073E-5</v>
      </c>
      <c r="F202" s="85" t="e">
        <f t="shared" si="14"/>
        <v>#N/A</v>
      </c>
      <c r="G202" t="str">
        <f>IF((ISERROR((VLOOKUP(B202,Calculation!C$2:C$548,1,FALSE)))),"not entered","")</f>
        <v/>
      </c>
    </row>
    <row r="203" spans="2:7">
      <c r="B203" s="82" t="s">
        <v>11</v>
      </c>
      <c r="C203" s="84" t="str">
        <f t="shared" si="12"/>
        <v xml:space="preserve"> </v>
      </c>
      <c r="D203" s="84" t="str">
        <f t="shared" si="13"/>
        <v xml:space="preserve"> </v>
      </c>
      <c r="E203" s="133">
        <v>1.1574074074074073E-5</v>
      </c>
      <c r="F203" s="85" t="e">
        <f t="shared" si="14"/>
        <v>#N/A</v>
      </c>
      <c r="G203" t="str">
        <f>IF((ISERROR((VLOOKUP(B203,Calculation!C$2:C$548,1,FALSE)))),"not entered","")</f>
        <v/>
      </c>
    </row>
    <row r="204" spans="2:7">
      <c r="B204" s="82" t="s">
        <v>11</v>
      </c>
      <c r="C204" s="84" t="str">
        <f t="shared" si="12"/>
        <v xml:space="preserve"> </v>
      </c>
      <c r="D204" s="84" t="str">
        <f t="shared" si="13"/>
        <v xml:space="preserve"> </v>
      </c>
      <c r="E204" s="133">
        <v>1.1574074074074073E-5</v>
      </c>
      <c r="F204" s="85" t="e">
        <f t="shared" si="14"/>
        <v>#N/A</v>
      </c>
      <c r="G204" t="str">
        <f>IF((ISERROR((VLOOKUP(B204,Calculation!C$2:C$548,1,FALSE)))),"not entered","")</f>
        <v/>
      </c>
    </row>
    <row r="205" spans="2:7" ht="13.5" thickBot="1">
      <c r="B205" s="86"/>
      <c r="C205" s="87"/>
      <c r="D205" s="87"/>
      <c r="E205" s="88"/>
      <c r="F205" s="8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2" priority="1" stopIfTrue="1" operator="equal">
      <formula>"x"</formula>
    </cfRule>
  </conditionalFormatting>
  <conditionalFormatting sqref="G4:G205">
    <cfRule type="cellIs" dxfId="1" priority="2" stopIfTrue="1" operator="equal">
      <formula>#N/A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S374"/>
  <sheetViews>
    <sheetView topLeftCell="A289" workbookViewId="0">
      <selection activeCell="C301" sqref="C301"/>
    </sheetView>
  </sheetViews>
  <sheetFormatPr defaultRowHeight="12.75"/>
  <cols>
    <col min="1" max="1" width="19.42578125" style="26" customWidth="1"/>
    <col min="2" max="2" width="19.42578125" style="5" customWidth="1"/>
    <col min="3" max="3" width="19.42578125" style="93" customWidth="1"/>
    <col min="4" max="4" width="5.140625" style="93" bestFit="1" customWidth="1"/>
    <col min="5" max="5" width="6.85546875" style="93" customWidth="1"/>
    <col min="6" max="7" width="9.140625" style="25"/>
    <col min="8" max="8" width="11.5703125" style="7" bestFit="1" customWidth="1"/>
    <col min="9" max="18" width="9.140625" style="7"/>
    <col min="19" max="22" width="9.140625" style="104"/>
    <col min="23" max="26" width="9.140625" style="91"/>
    <col min="27" max="29" width="9.140625" style="102"/>
    <col min="30" max="33" width="9.140625" style="106"/>
    <col min="34" max="34" width="10.42578125" style="6" customWidth="1"/>
    <col min="46" max="16384" width="9.140625" style="5"/>
  </cols>
  <sheetData>
    <row r="1" spans="1:35" s="96" customFormat="1" ht="25.5">
      <c r="A1" s="95"/>
      <c r="B1" s="96" t="s">
        <v>35</v>
      </c>
      <c r="C1" s="96" t="s">
        <v>2</v>
      </c>
      <c r="D1" s="96" t="s">
        <v>23</v>
      </c>
      <c r="E1" s="96" t="s">
        <v>24</v>
      </c>
      <c r="F1" s="97" t="s">
        <v>12</v>
      </c>
      <c r="G1" s="97" t="s">
        <v>56</v>
      </c>
      <c r="H1" s="99" t="s">
        <v>25</v>
      </c>
      <c r="I1" s="99" t="s">
        <v>26</v>
      </c>
      <c r="J1" s="99" t="s">
        <v>27</v>
      </c>
      <c r="K1" s="99" t="s">
        <v>28</v>
      </c>
      <c r="L1" s="99" t="s">
        <v>29</v>
      </c>
      <c r="M1" s="99" t="s">
        <v>30</v>
      </c>
      <c r="N1" s="99" t="s">
        <v>31</v>
      </c>
      <c r="O1" s="99" t="s">
        <v>32</v>
      </c>
      <c r="P1" s="99" t="s">
        <v>40</v>
      </c>
      <c r="Q1" s="99" t="s">
        <v>41</v>
      </c>
      <c r="R1" s="99" t="s">
        <v>42</v>
      </c>
      <c r="S1" s="103" t="s">
        <v>43</v>
      </c>
      <c r="T1" s="103" t="s">
        <v>44</v>
      </c>
      <c r="U1" s="103" t="s">
        <v>45</v>
      </c>
      <c r="V1" s="103" t="s">
        <v>49</v>
      </c>
      <c r="W1" s="100" t="s">
        <v>46</v>
      </c>
      <c r="X1" s="100" t="s">
        <v>46</v>
      </c>
      <c r="Y1" s="100" t="s">
        <v>47</v>
      </c>
      <c r="Z1" s="100" t="s">
        <v>48</v>
      </c>
      <c r="AA1" s="101" t="s">
        <v>52</v>
      </c>
      <c r="AB1" s="101" t="s">
        <v>53</v>
      </c>
      <c r="AC1" s="101" t="s">
        <v>54</v>
      </c>
      <c r="AD1" s="105" t="s">
        <v>0</v>
      </c>
      <c r="AE1" s="105" t="s">
        <v>1</v>
      </c>
      <c r="AF1" s="105" t="s">
        <v>50</v>
      </c>
      <c r="AG1" s="105" t="s">
        <v>51</v>
      </c>
      <c r="AH1" s="98" t="s">
        <v>55</v>
      </c>
      <c r="AI1" s="96" t="s">
        <v>33</v>
      </c>
    </row>
    <row r="2" spans="1:35" s="24" customFormat="1">
      <c r="A2" s="124" t="s">
        <v>72</v>
      </c>
      <c r="C2" s="124" t="s">
        <v>123</v>
      </c>
      <c r="AH2" s="6" t="e">
        <f>LARGE(AA2:AC2,1)</f>
        <v>#NUM!</v>
      </c>
    </row>
    <row r="3" spans="1:35">
      <c r="A3" s="26">
        <v>1.0000000000000001E-5</v>
      </c>
      <c r="B3" s="5">
        <f t="shared" ref="B3:B24" si="0">AI3+A3</f>
        <v>18226.264359904777</v>
      </c>
      <c r="C3" s="138" t="s">
        <v>131</v>
      </c>
      <c r="D3" s="142" t="s">
        <v>103</v>
      </c>
      <c r="E3" s="94" t="s">
        <v>111</v>
      </c>
      <c r="F3" s="25">
        <f t="shared" ref="F3:F24" si="1">COUNTIF(H3:Z3,"&gt;1")</f>
        <v>2</v>
      </c>
      <c r="G3" s="25">
        <f t="shared" ref="G3:G24" si="2">COUNTIF(AD3:AH3,"&gt;1")</f>
        <v>2</v>
      </c>
      <c r="H3" s="7">
        <f t="shared" ref="H3:H72" si="3">IF(ISERROR(VLOOKUP($C3,_tri1,5,FALSE)),0,(VLOOKUP($C3,_tri1,5,FALSE)))</f>
        <v>9088.1342998855398</v>
      </c>
      <c r="I3" s="7">
        <f t="shared" ref="I3:I72" si="4">IF(ISERROR(VLOOKUP($C3,_tri2,5,FALSE)),0,(VLOOKUP($C3,_tri2,5,FALSE)))</f>
        <v>9138.1300500192374</v>
      </c>
      <c r="J3" s="7">
        <f t="shared" ref="J3:J72" si="5">IF(ISERROR(VLOOKUP($C3,_tri3,5,FALSE)),0,(VLOOKUP($C3,_tri3,5,FALSE)))</f>
        <v>0</v>
      </c>
      <c r="K3" s="7">
        <f t="shared" ref="K3:K72" si="6">IF(ISERROR(VLOOKUP($C3,_tri4,5,FALSE)),0,(VLOOKUP($C3,_tri4,5,FALSE)))</f>
        <v>0</v>
      </c>
      <c r="L3" s="7">
        <f t="shared" ref="L3:L72" si="7">IF(ISERROR(VLOOKUP($C3,_tri5,5,FALSE)),0,(VLOOKUP($C3,_tri5,5,FALSE)))</f>
        <v>0</v>
      </c>
      <c r="M3" s="7">
        <f t="shared" ref="M3:M72" si="8">IF(ISERROR(VLOOKUP($C3,_tri6,5,FALSE)),0,(VLOOKUP($C3,_tri6,5,FALSE)))</f>
        <v>0</v>
      </c>
      <c r="N3" s="7">
        <f t="shared" ref="N3:N72" si="9">IF(ISERROR(VLOOKUP($C3,_tri7,5,FALSE)),0,(VLOOKUP($C3,_tri7,5,FALSE)))</f>
        <v>0</v>
      </c>
      <c r="O3" s="7">
        <f t="shared" ref="O3:O72" si="10">IF(ISERROR(VLOOKUP($C3,_tri8,5,FALSE)),0,(VLOOKUP($C3,_tri8,5,FALSE)))</f>
        <v>0</v>
      </c>
      <c r="P3" s="7">
        <f t="shared" ref="P3:P72" si="11">IF(ISERROR(VLOOKUP($C3,_tri9,5,FALSE)),0,(VLOOKUP($C3,_tri9,5,FALSE)))</f>
        <v>0</v>
      </c>
      <c r="Q3" s="7">
        <f t="shared" ref="Q3:Q72" si="12">IF(ISERROR(VLOOKUP($C3,_tri10,5,FALSE)),0,(VLOOKUP($C3,_tri10,5,FALSE)))</f>
        <v>0</v>
      </c>
      <c r="R3" s="7">
        <f t="shared" ref="R3:R72" si="13">IF(ISERROR(VLOOKUP($C3,_tri11,5,FALSE)),0,(VLOOKUP($C3,_tri11,5,FALSE)))</f>
        <v>0</v>
      </c>
      <c r="S3" s="7">
        <f t="shared" ref="S3:S72" si="14">IF(ISERROR(VLOOKUP($C3,aqua1,5,FALSE)),0,(VLOOKUP($C3,aqua1,5,FALSE)))</f>
        <v>0</v>
      </c>
      <c r="T3" s="7">
        <f t="shared" ref="T3:T72" si="15">IF(ISERROR(VLOOKUP($C3,aqua2,5,FALSE)),0,(VLOOKUP($C3,aqua2,5,FALSE)))</f>
        <v>0</v>
      </c>
      <c r="U3" s="7">
        <f t="shared" ref="U3:U72" si="16">IF(ISERROR(VLOOKUP($C3,aqua3,5,FALSE)),0,(VLOOKUP($C3,aqua3,5,FALSE)))</f>
        <v>0</v>
      </c>
      <c r="V3" s="7">
        <f t="shared" ref="V3:V72" si="17">IF(ISERROR(VLOOKUP($C3,aqua4,5,FALSE)),0,(VLOOKUP($C3,aqua4,5,FALSE)))</f>
        <v>0</v>
      </c>
      <c r="W3" s="91">
        <f t="shared" ref="W3:W72" si="18">IF(ISERROR(VLOOKUP($C3,_dua1,5,FALSE)),0,(VLOOKUP($C3,_dua1,5,FALSE)))</f>
        <v>0</v>
      </c>
      <c r="X3" s="91">
        <f t="shared" ref="X3:X72" si="19">IF(ISERROR(VLOOKUP($C3,_dua2,5,FALSE)),0,(VLOOKUP($C3,_dua2,5,FALSE)))</f>
        <v>0</v>
      </c>
      <c r="Y3" s="91">
        <f t="shared" ref="Y3:Y72" si="20">IF(ISERROR(VLOOKUP($C3,_dua3,5,FALSE)),0,(VLOOKUP($C3,_dua3,5,FALSE)))</f>
        <v>0</v>
      </c>
      <c r="Z3" s="91">
        <f t="shared" ref="Z3:Z72" si="21">IF(ISERROR(VLOOKUP($C3,_dua4,5,FALSE)),0,(VLOOKUP($C3,_dua4,5,FALSE)))</f>
        <v>0</v>
      </c>
      <c r="AA3" s="102">
        <f t="shared" ref="AA3:AA24" si="22">LARGE(H3:R3,5)</f>
        <v>0</v>
      </c>
      <c r="AB3" s="102">
        <f t="shared" ref="AB3:AB24" si="23">LARGE(S3:V3,1)</f>
        <v>0</v>
      </c>
      <c r="AC3" s="102">
        <f t="shared" ref="AC3:AC24" si="24">LARGE(W3:Z3,1)</f>
        <v>0</v>
      </c>
      <c r="AD3" s="106">
        <f t="shared" ref="AD3:AD24" si="25">LARGE(H3:R3,1)</f>
        <v>9138.1300500192374</v>
      </c>
      <c r="AE3" s="106">
        <f t="shared" ref="AE3:AE24" si="26">LARGE(H3:R3,2)</f>
        <v>9088.1342998855398</v>
      </c>
      <c r="AF3" s="106">
        <f t="shared" ref="AF3:AF24" si="27">LARGE(H3:R3,3)</f>
        <v>0</v>
      </c>
      <c r="AG3" s="106">
        <f t="shared" ref="AG3:AG24" si="28">LARGE(H3:R3,4)</f>
        <v>0</v>
      </c>
      <c r="AH3" s="6">
        <v>0</v>
      </c>
      <c r="AI3" s="1">
        <f t="shared" ref="AI3:AI24" si="29">SUM(AD3:AG3)+AH3</f>
        <v>18226.264349904777</v>
      </c>
    </row>
    <row r="4" spans="1:35">
      <c r="A4" s="26">
        <v>2.0000000000000002E-5</v>
      </c>
      <c r="B4" s="5">
        <f t="shared" si="0"/>
        <v>18293.080001801358</v>
      </c>
      <c r="C4" s="138" t="s">
        <v>132</v>
      </c>
      <c r="D4" s="142" t="s">
        <v>85</v>
      </c>
      <c r="E4" s="94" t="s">
        <v>111</v>
      </c>
      <c r="F4" s="25">
        <f t="shared" si="1"/>
        <v>2</v>
      </c>
      <c r="G4" s="25">
        <f t="shared" si="2"/>
        <v>2</v>
      </c>
      <c r="H4" s="7">
        <f t="shared" si="3"/>
        <v>9040.9919028340064</v>
      </c>
      <c r="I4" s="7">
        <f t="shared" si="4"/>
        <v>0</v>
      </c>
      <c r="J4" s="7">
        <f t="shared" si="5"/>
        <v>9252.088078967352</v>
      </c>
      <c r="K4" s="7">
        <f t="shared" si="6"/>
        <v>0</v>
      </c>
      <c r="L4" s="7">
        <f t="shared" si="7"/>
        <v>0</v>
      </c>
      <c r="M4" s="7">
        <f t="shared" si="8"/>
        <v>0</v>
      </c>
      <c r="N4" s="7">
        <f t="shared" si="9"/>
        <v>0</v>
      </c>
      <c r="O4" s="7">
        <f t="shared" si="10"/>
        <v>0</v>
      </c>
      <c r="P4" s="7">
        <f t="shared" si="11"/>
        <v>0</v>
      </c>
      <c r="Q4" s="7">
        <f t="shared" si="12"/>
        <v>0</v>
      </c>
      <c r="R4" s="7">
        <f t="shared" si="13"/>
        <v>0</v>
      </c>
      <c r="S4" s="7">
        <f t="shared" si="14"/>
        <v>0</v>
      </c>
      <c r="T4" s="7">
        <f t="shared" si="15"/>
        <v>0</v>
      </c>
      <c r="U4" s="7">
        <f t="shared" si="16"/>
        <v>0</v>
      </c>
      <c r="V4" s="7">
        <f t="shared" si="17"/>
        <v>0</v>
      </c>
      <c r="W4" s="91">
        <f t="shared" si="18"/>
        <v>0</v>
      </c>
      <c r="X4" s="91">
        <f t="shared" si="19"/>
        <v>0</v>
      </c>
      <c r="Y4" s="91">
        <f t="shared" si="20"/>
        <v>0</v>
      </c>
      <c r="Z4" s="91">
        <f t="shared" si="21"/>
        <v>0</v>
      </c>
      <c r="AA4" s="102">
        <f t="shared" si="22"/>
        <v>0</v>
      </c>
      <c r="AB4" s="102">
        <f t="shared" si="23"/>
        <v>0</v>
      </c>
      <c r="AC4" s="102">
        <f t="shared" si="24"/>
        <v>0</v>
      </c>
      <c r="AD4" s="106">
        <f t="shared" si="25"/>
        <v>9252.088078967352</v>
      </c>
      <c r="AE4" s="106">
        <f t="shared" si="26"/>
        <v>9040.9919028340064</v>
      </c>
      <c r="AF4" s="106">
        <f t="shared" si="27"/>
        <v>0</v>
      </c>
      <c r="AG4" s="106">
        <f t="shared" si="28"/>
        <v>0</v>
      </c>
      <c r="AH4" s="6">
        <v>0</v>
      </c>
      <c r="AI4" s="1">
        <f t="shared" si="29"/>
        <v>18293.079981801358</v>
      </c>
    </row>
    <row r="5" spans="1:35">
      <c r="A5" s="26">
        <v>3.0000000000000004E-5</v>
      </c>
      <c r="B5" s="5">
        <f t="shared" si="0"/>
        <v>14516.42852864928</v>
      </c>
      <c r="C5" s="138" t="s">
        <v>163</v>
      </c>
      <c r="D5" s="142" t="s">
        <v>93</v>
      </c>
      <c r="E5" s="94" t="s">
        <v>111</v>
      </c>
      <c r="F5" s="25">
        <f t="shared" si="1"/>
        <v>2</v>
      </c>
      <c r="G5" s="25">
        <f t="shared" si="2"/>
        <v>2</v>
      </c>
      <c r="H5" s="7">
        <f t="shared" si="3"/>
        <v>7182.6314202432395</v>
      </c>
      <c r="I5" s="7">
        <f t="shared" si="4"/>
        <v>0</v>
      </c>
      <c r="J5" s="7">
        <f t="shared" si="5"/>
        <v>0</v>
      </c>
      <c r="K5" s="7">
        <f t="shared" si="6"/>
        <v>7333.7970784060408</v>
      </c>
      <c r="L5" s="7">
        <f t="shared" si="7"/>
        <v>0</v>
      </c>
      <c r="M5" s="7">
        <f t="shared" si="8"/>
        <v>0</v>
      </c>
      <c r="N5" s="7">
        <f t="shared" si="9"/>
        <v>0</v>
      </c>
      <c r="O5" s="7">
        <f t="shared" si="10"/>
        <v>0</v>
      </c>
      <c r="P5" s="7">
        <f t="shared" si="11"/>
        <v>0</v>
      </c>
      <c r="Q5" s="7">
        <f t="shared" si="12"/>
        <v>0</v>
      </c>
      <c r="R5" s="7">
        <f t="shared" si="13"/>
        <v>0</v>
      </c>
      <c r="S5" s="7">
        <f t="shared" si="14"/>
        <v>0</v>
      </c>
      <c r="T5" s="7">
        <f t="shared" si="15"/>
        <v>0</v>
      </c>
      <c r="U5" s="7">
        <f t="shared" si="16"/>
        <v>0</v>
      </c>
      <c r="V5" s="7">
        <f t="shared" si="17"/>
        <v>0</v>
      </c>
      <c r="W5" s="91">
        <f t="shared" si="18"/>
        <v>0</v>
      </c>
      <c r="X5" s="91">
        <f t="shared" si="19"/>
        <v>0</v>
      </c>
      <c r="Y5" s="91">
        <f t="shared" si="20"/>
        <v>0</v>
      </c>
      <c r="Z5" s="91">
        <f t="shared" si="21"/>
        <v>0</v>
      </c>
      <c r="AA5" s="102">
        <f t="shared" si="22"/>
        <v>0</v>
      </c>
      <c r="AB5" s="102">
        <f t="shared" si="23"/>
        <v>0</v>
      </c>
      <c r="AC5" s="102">
        <f t="shared" si="24"/>
        <v>0</v>
      </c>
      <c r="AD5" s="106">
        <f t="shared" si="25"/>
        <v>7333.7970784060408</v>
      </c>
      <c r="AE5" s="106">
        <f t="shared" si="26"/>
        <v>7182.6314202432395</v>
      </c>
      <c r="AF5" s="106">
        <f t="shared" si="27"/>
        <v>0</v>
      </c>
      <c r="AG5" s="106">
        <f t="shared" si="28"/>
        <v>0</v>
      </c>
      <c r="AH5" s="6">
        <v>0</v>
      </c>
      <c r="AI5" s="1">
        <f t="shared" si="29"/>
        <v>14516.42849864928</v>
      </c>
    </row>
    <row r="6" spans="1:35">
      <c r="A6" s="26">
        <v>4.0000000000000003E-5</v>
      </c>
      <c r="B6" s="5">
        <f t="shared" si="0"/>
        <v>7762.3289559243967</v>
      </c>
      <c r="C6" s="138" t="s">
        <v>133</v>
      </c>
      <c r="D6" s="142" t="s">
        <v>95</v>
      </c>
      <c r="E6" s="94" t="s">
        <v>111</v>
      </c>
      <c r="F6" s="25">
        <f t="shared" si="1"/>
        <v>1</v>
      </c>
      <c r="G6" s="25">
        <f t="shared" si="2"/>
        <v>1</v>
      </c>
      <c r="H6" s="7">
        <f t="shared" si="3"/>
        <v>7762.3289159243968</v>
      </c>
      <c r="I6" s="7">
        <f t="shared" si="4"/>
        <v>0</v>
      </c>
      <c r="J6" s="7">
        <f t="shared" si="5"/>
        <v>0</v>
      </c>
      <c r="K6" s="7">
        <f t="shared" si="6"/>
        <v>0</v>
      </c>
      <c r="L6" s="7">
        <f t="shared" si="7"/>
        <v>0</v>
      </c>
      <c r="M6" s="7">
        <f t="shared" si="8"/>
        <v>0</v>
      </c>
      <c r="N6" s="7">
        <f t="shared" si="9"/>
        <v>0</v>
      </c>
      <c r="O6" s="7">
        <f t="shared" si="10"/>
        <v>0</v>
      </c>
      <c r="P6" s="7">
        <f t="shared" si="11"/>
        <v>0</v>
      </c>
      <c r="Q6" s="7">
        <f t="shared" si="12"/>
        <v>0</v>
      </c>
      <c r="R6" s="7">
        <f t="shared" si="13"/>
        <v>0</v>
      </c>
      <c r="S6" s="7">
        <f t="shared" si="14"/>
        <v>0</v>
      </c>
      <c r="T6" s="7">
        <f t="shared" si="15"/>
        <v>0</v>
      </c>
      <c r="U6" s="7">
        <f t="shared" si="16"/>
        <v>0</v>
      </c>
      <c r="V6" s="7">
        <f t="shared" si="17"/>
        <v>0</v>
      </c>
      <c r="W6" s="91">
        <f t="shared" si="18"/>
        <v>0</v>
      </c>
      <c r="X6" s="91">
        <f t="shared" si="19"/>
        <v>0</v>
      </c>
      <c r="Y6" s="91">
        <f t="shared" si="20"/>
        <v>0</v>
      </c>
      <c r="Z6" s="91">
        <f t="shared" si="21"/>
        <v>0</v>
      </c>
      <c r="AA6" s="102">
        <f t="shared" si="22"/>
        <v>0</v>
      </c>
      <c r="AB6" s="102">
        <f t="shared" si="23"/>
        <v>0</v>
      </c>
      <c r="AC6" s="102">
        <f t="shared" si="24"/>
        <v>0</v>
      </c>
      <c r="AD6" s="106">
        <f t="shared" si="25"/>
        <v>7762.3289159243968</v>
      </c>
      <c r="AE6" s="106">
        <f t="shared" si="26"/>
        <v>0</v>
      </c>
      <c r="AF6" s="106">
        <f t="shared" si="27"/>
        <v>0</v>
      </c>
      <c r="AG6" s="106">
        <f t="shared" si="28"/>
        <v>0</v>
      </c>
      <c r="AH6" s="6">
        <v>0</v>
      </c>
      <c r="AI6" s="1">
        <f t="shared" si="29"/>
        <v>7762.3289159243968</v>
      </c>
    </row>
    <row r="7" spans="1:35">
      <c r="A7" s="26">
        <v>5.0000000000000002E-5</v>
      </c>
      <c r="B7" s="5">
        <f t="shared" si="0"/>
        <v>14950.401786452827</v>
      </c>
      <c r="C7" s="138" t="s">
        <v>187</v>
      </c>
      <c r="D7" s="142" t="s">
        <v>85</v>
      </c>
      <c r="E7" s="94" t="s">
        <v>111</v>
      </c>
      <c r="F7" s="25">
        <f t="shared" si="1"/>
        <v>2</v>
      </c>
      <c r="G7" s="25">
        <f t="shared" si="2"/>
        <v>2</v>
      </c>
      <c r="H7" s="7">
        <f t="shared" si="3"/>
        <v>7429.8190892077346</v>
      </c>
      <c r="I7" s="7">
        <f t="shared" si="4"/>
        <v>7520.5826472450908</v>
      </c>
      <c r="J7" s="7">
        <f t="shared" si="5"/>
        <v>0</v>
      </c>
      <c r="K7" s="7">
        <f t="shared" si="6"/>
        <v>0</v>
      </c>
      <c r="L7" s="7">
        <f t="shared" si="7"/>
        <v>0</v>
      </c>
      <c r="M7" s="7">
        <f t="shared" si="8"/>
        <v>0</v>
      </c>
      <c r="N7" s="7">
        <f t="shared" si="9"/>
        <v>0</v>
      </c>
      <c r="O7" s="7">
        <f t="shared" si="10"/>
        <v>0</v>
      </c>
      <c r="P7" s="7">
        <f t="shared" si="11"/>
        <v>0</v>
      </c>
      <c r="Q7" s="7">
        <f t="shared" si="12"/>
        <v>0</v>
      </c>
      <c r="R7" s="7">
        <f t="shared" si="13"/>
        <v>0</v>
      </c>
      <c r="S7" s="7">
        <f t="shared" si="14"/>
        <v>0</v>
      </c>
      <c r="T7" s="7">
        <f t="shared" si="15"/>
        <v>0</v>
      </c>
      <c r="U7" s="7">
        <f t="shared" si="16"/>
        <v>0</v>
      </c>
      <c r="V7" s="7">
        <f t="shared" si="17"/>
        <v>0</v>
      </c>
      <c r="W7" s="91">
        <f t="shared" si="18"/>
        <v>0</v>
      </c>
      <c r="X7" s="91">
        <f t="shared" si="19"/>
        <v>0</v>
      </c>
      <c r="Y7" s="91">
        <f t="shared" si="20"/>
        <v>0</v>
      </c>
      <c r="Z7" s="91">
        <f t="shared" si="21"/>
        <v>0</v>
      </c>
      <c r="AA7" s="102">
        <f t="shared" si="22"/>
        <v>0</v>
      </c>
      <c r="AB7" s="102">
        <f t="shared" si="23"/>
        <v>0</v>
      </c>
      <c r="AC7" s="102">
        <f t="shared" si="24"/>
        <v>0</v>
      </c>
      <c r="AD7" s="106">
        <f t="shared" si="25"/>
        <v>7520.5826472450908</v>
      </c>
      <c r="AE7" s="106">
        <f t="shared" si="26"/>
        <v>7429.8190892077346</v>
      </c>
      <c r="AF7" s="106">
        <f t="shared" si="27"/>
        <v>0</v>
      </c>
      <c r="AG7" s="106">
        <f t="shared" si="28"/>
        <v>0</v>
      </c>
      <c r="AH7" s="6">
        <v>0</v>
      </c>
      <c r="AI7" s="1">
        <f t="shared" si="29"/>
        <v>14950.401736452826</v>
      </c>
    </row>
    <row r="8" spans="1:35">
      <c r="A8" s="26">
        <v>6.0000000000000002E-5</v>
      </c>
      <c r="B8" s="5">
        <f t="shared" si="0"/>
        <v>15122.519943162491</v>
      </c>
      <c r="C8" s="138" t="s">
        <v>134</v>
      </c>
      <c r="D8" s="142" t="s">
        <v>93</v>
      </c>
      <c r="E8" s="94" t="s">
        <v>111</v>
      </c>
      <c r="F8" s="25">
        <f t="shared" si="1"/>
        <v>2</v>
      </c>
      <c r="G8" s="25">
        <f t="shared" si="2"/>
        <v>2</v>
      </c>
      <c r="H8" s="7">
        <f t="shared" si="3"/>
        <v>7426.7304094782794</v>
      </c>
      <c r="I8" s="7">
        <f t="shared" si="4"/>
        <v>0</v>
      </c>
      <c r="J8" s="7">
        <f t="shared" si="5"/>
        <v>7695.7894736842109</v>
      </c>
      <c r="K8" s="7">
        <f t="shared" si="6"/>
        <v>0</v>
      </c>
      <c r="L8" s="7">
        <f t="shared" si="7"/>
        <v>0</v>
      </c>
      <c r="M8" s="7">
        <f t="shared" si="8"/>
        <v>0</v>
      </c>
      <c r="N8" s="7">
        <f t="shared" si="9"/>
        <v>0</v>
      </c>
      <c r="O8" s="7">
        <f t="shared" si="10"/>
        <v>0</v>
      </c>
      <c r="P8" s="7">
        <f t="shared" si="11"/>
        <v>0</v>
      </c>
      <c r="Q8" s="7">
        <f t="shared" si="12"/>
        <v>0</v>
      </c>
      <c r="R8" s="7">
        <f t="shared" si="13"/>
        <v>0</v>
      </c>
      <c r="S8" s="7">
        <f t="shared" si="14"/>
        <v>0</v>
      </c>
      <c r="T8" s="7">
        <f t="shared" si="15"/>
        <v>0</v>
      </c>
      <c r="U8" s="7">
        <f t="shared" si="16"/>
        <v>0</v>
      </c>
      <c r="V8" s="7">
        <f t="shared" si="17"/>
        <v>0</v>
      </c>
      <c r="W8" s="91">
        <f t="shared" si="18"/>
        <v>0</v>
      </c>
      <c r="X8" s="91">
        <f t="shared" si="19"/>
        <v>0</v>
      </c>
      <c r="Y8" s="91">
        <f t="shared" si="20"/>
        <v>0</v>
      </c>
      <c r="Z8" s="91">
        <f t="shared" si="21"/>
        <v>0</v>
      </c>
      <c r="AA8" s="102">
        <f t="shared" si="22"/>
        <v>0</v>
      </c>
      <c r="AB8" s="102">
        <f t="shared" si="23"/>
        <v>0</v>
      </c>
      <c r="AC8" s="102">
        <f t="shared" si="24"/>
        <v>0</v>
      </c>
      <c r="AD8" s="106">
        <f t="shared" si="25"/>
        <v>7695.7894736842109</v>
      </c>
      <c r="AE8" s="106">
        <f t="shared" si="26"/>
        <v>7426.7304094782794</v>
      </c>
      <c r="AF8" s="106">
        <f t="shared" si="27"/>
        <v>0</v>
      </c>
      <c r="AG8" s="106">
        <f t="shared" si="28"/>
        <v>0</v>
      </c>
      <c r="AH8" s="6">
        <v>0</v>
      </c>
      <c r="AI8" s="1">
        <f t="shared" si="29"/>
        <v>15122.519883162491</v>
      </c>
    </row>
    <row r="9" spans="1:35">
      <c r="A9" s="26">
        <v>7.0000000000000007E-5</v>
      </c>
      <c r="B9" s="5">
        <f t="shared" si="0"/>
        <v>14179.359807439878</v>
      </c>
      <c r="C9" s="138" t="s">
        <v>135</v>
      </c>
      <c r="D9" s="142" t="s">
        <v>93</v>
      </c>
      <c r="E9" s="94" t="s">
        <v>111</v>
      </c>
      <c r="F9" s="25">
        <f t="shared" si="1"/>
        <v>2</v>
      </c>
      <c r="G9" s="25">
        <f t="shared" si="2"/>
        <v>2</v>
      </c>
      <c r="H9" s="7">
        <f t="shared" si="3"/>
        <v>7060.5671376346208</v>
      </c>
      <c r="I9" s="7">
        <f t="shared" si="4"/>
        <v>0</v>
      </c>
      <c r="J9" s="7">
        <f t="shared" si="5"/>
        <v>7118.7925998052579</v>
      </c>
      <c r="K9" s="7">
        <f t="shared" si="6"/>
        <v>0</v>
      </c>
      <c r="L9" s="7">
        <f t="shared" si="7"/>
        <v>0</v>
      </c>
      <c r="M9" s="7">
        <f t="shared" si="8"/>
        <v>0</v>
      </c>
      <c r="N9" s="7">
        <f t="shared" si="9"/>
        <v>0</v>
      </c>
      <c r="O9" s="7">
        <f t="shared" si="10"/>
        <v>0</v>
      </c>
      <c r="P9" s="7">
        <f t="shared" si="11"/>
        <v>0</v>
      </c>
      <c r="Q9" s="7">
        <f t="shared" si="12"/>
        <v>0</v>
      </c>
      <c r="R9" s="7">
        <f t="shared" si="13"/>
        <v>0</v>
      </c>
      <c r="S9" s="7">
        <f t="shared" si="14"/>
        <v>0</v>
      </c>
      <c r="T9" s="7">
        <f t="shared" si="15"/>
        <v>0</v>
      </c>
      <c r="U9" s="7">
        <f t="shared" si="16"/>
        <v>0</v>
      </c>
      <c r="V9" s="7">
        <f t="shared" si="17"/>
        <v>0</v>
      </c>
      <c r="W9" s="91">
        <f t="shared" si="18"/>
        <v>0</v>
      </c>
      <c r="X9" s="91">
        <f t="shared" si="19"/>
        <v>0</v>
      </c>
      <c r="Y9" s="91">
        <f t="shared" si="20"/>
        <v>0</v>
      </c>
      <c r="Z9" s="91">
        <f t="shared" si="21"/>
        <v>0</v>
      </c>
      <c r="AA9" s="102">
        <f t="shared" si="22"/>
        <v>0</v>
      </c>
      <c r="AB9" s="102">
        <f t="shared" si="23"/>
        <v>0</v>
      </c>
      <c r="AC9" s="102">
        <f t="shared" si="24"/>
        <v>0</v>
      </c>
      <c r="AD9" s="106">
        <f t="shared" si="25"/>
        <v>7118.7925998052579</v>
      </c>
      <c r="AE9" s="106">
        <f t="shared" si="26"/>
        <v>7060.5671376346208</v>
      </c>
      <c r="AF9" s="106">
        <f t="shared" si="27"/>
        <v>0</v>
      </c>
      <c r="AG9" s="106">
        <f t="shared" si="28"/>
        <v>0</v>
      </c>
      <c r="AH9" s="6">
        <v>0</v>
      </c>
      <c r="AI9" s="1">
        <f t="shared" si="29"/>
        <v>14179.359737439878</v>
      </c>
    </row>
    <row r="10" spans="1:35">
      <c r="A10" s="26">
        <v>8.0000000000000007E-5</v>
      </c>
      <c r="B10" s="5">
        <f t="shared" si="0"/>
        <v>9703.1186963693308</v>
      </c>
      <c r="C10" s="138" t="s">
        <v>167</v>
      </c>
      <c r="D10" s="142" t="s">
        <v>164</v>
      </c>
      <c r="E10" s="94" t="s">
        <v>111</v>
      </c>
      <c r="F10" s="25">
        <f t="shared" si="1"/>
        <v>1</v>
      </c>
      <c r="G10" s="25">
        <f t="shared" si="2"/>
        <v>1</v>
      </c>
      <c r="H10" s="7">
        <f t="shared" si="3"/>
        <v>0</v>
      </c>
      <c r="I10" s="7">
        <f t="shared" si="4"/>
        <v>9703.118616369331</v>
      </c>
      <c r="J10" s="7">
        <f t="shared" si="5"/>
        <v>0</v>
      </c>
      <c r="K10" s="7">
        <f t="shared" si="6"/>
        <v>0</v>
      </c>
      <c r="L10" s="7">
        <f t="shared" si="7"/>
        <v>0</v>
      </c>
      <c r="M10" s="7">
        <f t="shared" si="8"/>
        <v>0</v>
      </c>
      <c r="N10" s="7">
        <f t="shared" si="9"/>
        <v>0</v>
      </c>
      <c r="O10" s="7">
        <f t="shared" si="10"/>
        <v>0</v>
      </c>
      <c r="P10" s="7">
        <f t="shared" si="11"/>
        <v>0</v>
      </c>
      <c r="Q10" s="7">
        <f t="shared" si="12"/>
        <v>0</v>
      </c>
      <c r="R10" s="7">
        <f t="shared" si="13"/>
        <v>0</v>
      </c>
      <c r="S10" s="7">
        <f t="shared" si="14"/>
        <v>0</v>
      </c>
      <c r="T10" s="7">
        <f t="shared" si="15"/>
        <v>0</v>
      </c>
      <c r="U10" s="7">
        <f t="shared" si="16"/>
        <v>0</v>
      </c>
      <c r="V10" s="7">
        <f t="shared" si="17"/>
        <v>0</v>
      </c>
      <c r="W10" s="91">
        <f t="shared" si="18"/>
        <v>0</v>
      </c>
      <c r="X10" s="91">
        <f t="shared" si="19"/>
        <v>0</v>
      </c>
      <c r="Y10" s="91">
        <f t="shared" si="20"/>
        <v>0</v>
      </c>
      <c r="Z10" s="91">
        <f t="shared" si="21"/>
        <v>0</v>
      </c>
      <c r="AA10" s="102">
        <f t="shared" si="22"/>
        <v>0</v>
      </c>
      <c r="AB10" s="102">
        <f t="shared" si="23"/>
        <v>0</v>
      </c>
      <c r="AC10" s="102">
        <f t="shared" si="24"/>
        <v>0</v>
      </c>
      <c r="AD10" s="106">
        <f t="shared" si="25"/>
        <v>9703.118616369331</v>
      </c>
      <c r="AE10" s="106">
        <f t="shared" si="26"/>
        <v>0</v>
      </c>
      <c r="AF10" s="106">
        <f t="shared" si="27"/>
        <v>0</v>
      </c>
      <c r="AG10" s="106">
        <f t="shared" si="28"/>
        <v>0</v>
      </c>
      <c r="AH10" s="6">
        <v>0</v>
      </c>
      <c r="AI10" s="1">
        <f t="shared" si="29"/>
        <v>9703.118616369331</v>
      </c>
    </row>
    <row r="11" spans="1:35">
      <c r="A11" s="26">
        <v>9.0000000000000006E-5</v>
      </c>
      <c r="B11" s="5">
        <f t="shared" si="0"/>
        <v>27886.954445707488</v>
      </c>
      <c r="C11" s="138" t="s">
        <v>136</v>
      </c>
      <c r="D11" s="93" t="s">
        <v>115</v>
      </c>
      <c r="E11" s="94" t="s">
        <v>111</v>
      </c>
      <c r="F11" s="25">
        <f t="shared" si="1"/>
        <v>3</v>
      </c>
      <c r="G11" s="25">
        <f t="shared" si="2"/>
        <v>3</v>
      </c>
      <c r="H11" s="7">
        <f t="shared" si="3"/>
        <v>9318.0336419350624</v>
      </c>
      <c r="I11" s="7">
        <f t="shared" si="4"/>
        <v>9203.0483079307669</v>
      </c>
      <c r="J11" s="7">
        <f t="shared" si="5"/>
        <v>9365.8724058416592</v>
      </c>
      <c r="K11" s="7">
        <f t="shared" si="6"/>
        <v>0</v>
      </c>
      <c r="L11" s="7">
        <f t="shared" si="7"/>
        <v>0</v>
      </c>
      <c r="M11" s="7">
        <f t="shared" si="8"/>
        <v>0</v>
      </c>
      <c r="N11" s="7">
        <f t="shared" si="9"/>
        <v>0</v>
      </c>
      <c r="O11" s="7">
        <f t="shared" si="10"/>
        <v>0</v>
      </c>
      <c r="P11" s="7">
        <f t="shared" si="11"/>
        <v>0</v>
      </c>
      <c r="Q11" s="7">
        <f t="shared" si="12"/>
        <v>0</v>
      </c>
      <c r="R11" s="7">
        <f t="shared" si="13"/>
        <v>0</v>
      </c>
      <c r="S11" s="7">
        <f t="shared" si="14"/>
        <v>0</v>
      </c>
      <c r="T11" s="7">
        <f t="shared" si="15"/>
        <v>0</v>
      </c>
      <c r="U11" s="7">
        <f t="shared" si="16"/>
        <v>0</v>
      </c>
      <c r="V11" s="7">
        <f t="shared" si="17"/>
        <v>0</v>
      </c>
      <c r="W11" s="91">
        <f t="shared" si="18"/>
        <v>0</v>
      </c>
      <c r="X11" s="91">
        <f t="shared" si="19"/>
        <v>0</v>
      </c>
      <c r="Y11" s="91">
        <f t="shared" si="20"/>
        <v>0</v>
      </c>
      <c r="Z11" s="91">
        <f t="shared" si="21"/>
        <v>0</v>
      </c>
      <c r="AA11" s="102">
        <f t="shared" si="22"/>
        <v>0</v>
      </c>
      <c r="AB11" s="102">
        <f t="shared" si="23"/>
        <v>0</v>
      </c>
      <c r="AC11" s="102">
        <f t="shared" si="24"/>
        <v>0</v>
      </c>
      <c r="AD11" s="106">
        <f t="shared" si="25"/>
        <v>9365.8724058416592</v>
      </c>
      <c r="AE11" s="106">
        <f t="shared" si="26"/>
        <v>9318.0336419350624</v>
      </c>
      <c r="AF11" s="106">
        <f t="shared" si="27"/>
        <v>9203.0483079307669</v>
      </c>
      <c r="AG11" s="106">
        <f t="shared" si="28"/>
        <v>0</v>
      </c>
      <c r="AH11" s="6">
        <v>0</v>
      </c>
      <c r="AI11" s="1">
        <f t="shared" si="29"/>
        <v>27886.954355707487</v>
      </c>
    </row>
    <row r="12" spans="1:35">
      <c r="A12" s="26">
        <v>1E-4</v>
      </c>
      <c r="B12" s="5">
        <f t="shared" si="0"/>
        <v>17001.703171050875</v>
      </c>
      <c r="C12" s="138" t="s">
        <v>162</v>
      </c>
      <c r="D12" s="143" t="s">
        <v>95</v>
      </c>
      <c r="E12" s="94" t="s">
        <v>111</v>
      </c>
      <c r="F12" s="25">
        <f t="shared" si="1"/>
        <v>2</v>
      </c>
      <c r="G12" s="25">
        <f t="shared" si="2"/>
        <v>2</v>
      </c>
      <c r="H12" s="7">
        <f t="shared" si="3"/>
        <v>8388.3084869116083</v>
      </c>
      <c r="I12" s="7">
        <f t="shared" si="4"/>
        <v>8613.3945841392651</v>
      </c>
      <c r="J12" s="7">
        <f t="shared" si="5"/>
        <v>0</v>
      </c>
      <c r="K12" s="7">
        <f t="shared" si="6"/>
        <v>0</v>
      </c>
      <c r="L12" s="7">
        <f t="shared" si="7"/>
        <v>0</v>
      </c>
      <c r="M12" s="7">
        <f t="shared" si="8"/>
        <v>0</v>
      </c>
      <c r="N12" s="7">
        <f t="shared" si="9"/>
        <v>0</v>
      </c>
      <c r="O12" s="7">
        <f t="shared" si="10"/>
        <v>0</v>
      </c>
      <c r="P12" s="7">
        <f t="shared" si="11"/>
        <v>0</v>
      </c>
      <c r="Q12" s="7">
        <f t="shared" si="12"/>
        <v>0</v>
      </c>
      <c r="R12" s="7">
        <f t="shared" si="13"/>
        <v>0</v>
      </c>
      <c r="S12" s="7">
        <f t="shared" si="14"/>
        <v>0</v>
      </c>
      <c r="T12" s="7">
        <f t="shared" si="15"/>
        <v>0</v>
      </c>
      <c r="U12" s="7">
        <f t="shared" si="16"/>
        <v>0</v>
      </c>
      <c r="V12" s="7">
        <f t="shared" si="17"/>
        <v>0</v>
      </c>
      <c r="W12" s="91">
        <f t="shared" si="18"/>
        <v>0</v>
      </c>
      <c r="X12" s="91">
        <f t="shared" si="19"/>
        <v>0</v>
      </c>
      <c r="Y12" s="91">
        <f t="shared" si="20"/>
        <v>0</v>
      </c>
      <c r="Z12" s="91">
        <f t="shared" si="21"/>
        <v>0</v>
      </c>
      <c r="AA12" s="102">
        <f t="shared" si="22"/>
        <v>0</v>
      </c>
      <c r="AB12" s="102">
        <f t="shared" si="23"/>
        <v>0</v>
      </c>
      <c r="AC12" s="102">
        <f t="shared" si="24"/>
        <v>0</v>
      </c>
      <c r="AD12" s="106">
        <f t="shared" si="25"/>
        <v>8613.3945841392651</v>
      </c>
      <c r="AE12" s="106">
        <f t="shared" si="26"/>
        <v>8388.3084869116083</v>
      </c>
      <c r="AF12" s="106">
        <f t="shared" si="27"/>
        <v>0</v>
      </c>
      <c r="AG12" s="106">
        <f t="shared" si="28"/>
        <v>0</v>
      </c>
      <c r="AH12" s="6">
        <v>0</v>
      </c>
      <c r="AI12" s="1">
        <f t="shared" si="29"/>
        <v>17001.703071050873</v>
      </c>
    </row>
    <row r="13" spans="1:35">
      <c r="A13" s="26">
        <v>1.1E-4</v>
      </c>
      <c r="B13" s="5">
        <f t="shared" si="0"/>
        <v>39601.314202517569</v>
      </c>
      <c r="C13" s="138" t="s">
        <v>166</v>
      </c>
      <c r="D13" s="143" t="s">
        <v>93</v>
      </c>
      <c r="E13" s="94" t="s">
        <v>111</v>
      </c>
      <c r="F13" s="25">
        <f t="shared" si="1"/>
        <v>4</v>
      </c>
      <c r="G13" s="25">
        <f t="shared" si="2"/>
        <v>4</v>
      </c>
      <c r="H13" s="7">
        <f t="shared" si="3"/>
        <v>0</v>
      </c>
      <c r="I13" s="7">
        <f t="shared" si="4"/>
        <v>9715.0259067357511</v>
      </c>
      <c r="J13" s="7">
        <f t="shared" si="5"/>
        <v>9897.1165561120888</v>
      </c>
      <c r="K13" s="7">
        <f t="shared" si="6"/>
        <v>9989.1716296697323</v>
      </c>
      <c r="L13" s="7">
        <f t="shared" si="7"/>
        <v>0</v>
      </c>
      <c r="M13" s="7">
        <f t="shared" si="8"/>
        <v>10000</v>
      </c>
      <c r="N13" s="7">
        <f t="shared" si="9"/>
        <v>0</v>
      </c>
      <c r="O13" s="7">
        <f t="shared" si="10"/>
        <v>0</v>
      </c>
      <c r="P13" s="7">
        <f t="shared" si="11"/>
        <v>0</v>
      </c>
      <c r="Q13" s="7">
        <f t="shared" si="12"/>
        <v>0</v>
      </c>
      <c r="R13" s="7">
        <f t="shared" si="13"/>
        <v>0</v>
      </c>
      <c r="S13" s="7">
        <f t="shared" si="14"/>
        <v>0</v>
      </c>
      <c r="T13" s="7">
        <f t="shared" si="15"/>
        <v>0</v>
      </c>
      <c r="U13" s="7">
        <f t="shared" si="16"/>
        <v>0</v>
      </c>
      <c r="V13" s="7">
        <f t="shared" si="17"/>
        <v>0</v>
      </c>
      <c r="W13" s="91">
        <f t="shared" si="18"/>
        <v>0</v>
      </c>
      <c r="X13" s="91">
        <f t="shared" si="19"/>
        <v>0</v>
      </c>
      <c r="Y13" s="91">
        <f t="shared" si="20"/>
        <v>0</v>
      </c>
      <c r="Z13" s="91">
        <f t="shared" si="21"/>
        <v>0</v>
      </c>
      <c r="AA13" s="102">
        <f t="shared" si="22"/>
        <v>0</v>
      </c>
      <c r="AB13" s="102">
        <f t="shared" si="23"/>
        <v>0</v>
      </c>
      <c r="AC13" s="102">
        <f t="shared" si="24"/>
        <v>0</v>
      </c>
      <c r="AD13" s="106">
        <f t="shared" si="25"/>
        <v>10000</v>
      </c>
      <c r="AE13" s="106">
        <f t="shared" si="26"/>
        <v>9989.1716296697323</v>
      </c>
      <c r="AF13" s="106">
        <f t="shared" si="27"/>
        <v>9897.1165561120888</v>
      </c>
      <c r="AG13" s="106">
        <f t="shared" si="28"/>
        <v>9715.0259067357511</v>
      </c>
      <c r="AH13" s="6">
        <v>0</v>
      </c>
      <c r="AI13" s="1">
        <f t="shared" si="29"/>
        <v>39601.314092517568</v>
      </c>
    </row>
    <row r="14" spans="1:35">
      <c r="A14" s="26">
        <v>1.2E-4</v>
      </c>
      <c r="B14" s="5">
        <f t="shared" si="0"/>
        <v>17804.983822541271</v>
      </c>
      <c r="C14" s="138" t="s">
        <v>169</v>
      </c>
      <c r="D14" s="143" t="s">
        <v>99</v>
      </c>
      <c r="E14" s="94" t="s">
        <v>111</v>
      </c>
      <c r="F14" s="25">
        <f t="shared" si="1"/>
        <v>2</v>
      </c>
      <c r="G14" s="25">
        <f t="shared" si="2"/>
        <v>2</v>
      </c>
      <c r="H14" s="7">
        <f t="shared" si="3"/>
        <v>0</v>
      </c>
      <c r="I14" s="7">
        <f t="shared" si="4"/>
        <v>8724.1337088282089</v>
      </c>
      <c r="J14" s="7">
        <f t="shared" si="5"/>
        <v>0</v>
      </c>
      <c r="K14" s="7">
        <f t="shared" si="6"/>
        <v>0</v>
      </c>
      <c r="L14" s="7">
        <f t="shared" si="7"/>
        <v>0</v>
      </c>
      <c r="M14" s="7">
        <f t="shared" si="8"/>
        <v>0</v>
      </c>
      <c r="N14" s="7">
        <f t="shared" si="9"/>
        <v>9080.8499937130637</v>
      </c>
      <c r="O14" s="7">
        <f t="shared" si="10"/>
        <v>0</v>
      </c>
      <c r="P14" s="7">
        <f t="shared" si="11"/>
        <v>0</v>
      </c>
      <c r="Q14" s="7">
        <f t="shared" si="12"/>
        <v>0</v>
      </c>
      <c r="R14" s="7">
        <f t="shared" si="13"/>
        <v>0</v>
      </c>
      <c r="S14" s="7">
        <f t="shared" si="14"/>
        <v>0</v>
      </c>
      <c r="T14" s="7">
        <f t="shared" si="15"/>
        <v>0</v>
      </c>
      <c r="U14" s="7">
        <f t="shared" si="16"/>
        <v>0</v>
      </c>
      <c r="V14" s="7">
        <f t="shared" si="17"/>
        <v>0</v>
      </c>
      <c r="W14" s="91">
        <f t="shared" si="18"/>
        <v>0</v>
      </c>
      <c r="X14" s="91">
        <f t="shared" si="19"/>
        <v>0</v>
      </c>
      <c r="Y14" s="91">
        <f t="shared" si="20"/>
        <v>0</v>
      </c>
      <c r="Z14" s="91">
        <f t="shared" si="21"/>
        <v>0</v>
      </c>
      <c r="AA14" s="102">
        <f t="shared" si="22"/>
        <v>0</v>
      </c>
      <c r="AB14" s="102">
        <f t="shared" si="23"/>
        <v>0</v>
      </c>
      <c r="AC14" s="102">
        <f t="shared" si="24"/>
        <v>0</v>
      </c>
      <c r="AD14" s="106">
        <f t="shared" si="25"/>
        <v>9080.8499937130637</v>
      </c>
      <c r="AE14" s="106">
        <f t="shared" si="26"/>
        <v>8724.1337088282089</v>
      </c>
      <c r="AF14" s="106">
        <f t="shared" si="27"/>
        <v>0</v>
      </c>
      <c r="AG14" s="106">
        <f t="shared" si="28"/>
        <v>0</v>
      </c>
      <c r="AH14" s="6">
        <v>0</v>
      </c>
      <c r="AI14" s="1">
        <f t="shared" si="29"/>
        <v>17804.983702541271</v>
      </c>
    </row>
    <row r="15" spans="1:35">
      <c r="A15" s="26">
        <v>1.3000000000000002E-4</v>
      </c>
      <c r="B15" s="5">
        <f t="shared" si="0"/>
        <v>8563.7020530769241</v>
      </c>
      <c r="C15" s="138" t="s">
        <v>172</v>
      </c>
      <c r="D15" s="143" t="s">
        <v>103</v>
      </c>
      <c r="E15" s="94" t="s">
        <v>111</v>
      </c>
      <c r="F15" s="25">
        <f t="shared" si="1"/>
        <v>1</v>
      </c>
      <c r="G15" s="25">
        <f t="shared" si="2"/>
        <v>1</v>
      </c>
      <c r="H15" s="7">
        <f t="shared" si="3"/>
        <v>0</v>
      </c>
      <c r="I15" s="7">
        <f t="shared" si="4"/>
        <v>8563.7019230769238</v>
      </c>
      <c r="J15" s="7">
        <f t="shared" si="5"/>
        <v>0</v>
      </c>
      <c r="K15" s="7">
        <f t="shared" si="6"/>
        <v>0</v>
      </c>
      <c r="L15" s="7">
        <f t="shared" si="7"/>
        <v>0</v>
      </c>
      <c r="M15" s="7">
        <f t="shared" si="8"/>
        <v>0</v>
      </c>
      <c r="N15" s="7">
        <f t="shared" si="9"/>
        <v>0</v>
      </c>
      <c r="O15" s="7">
        <f t="shared" si="10"/>
        <v>0</v>
      </c>
      <c r="P15" s="7">
        <f t="shared" si="11"/>
        <v>0</v>
      </c>
      <c r="Q15" s="7">
        <f t="shared" si="12"/>
        <v>0</v>
      </c>
      <c r="R15" s="7">
        <f t="shared" si="13"/>
        <v>0</v>
      </c>
      <c r="S15" s="7">
        <f t="shared" si="14"/>
        <v>0</v>
      </c>
      <c r="T15" s="7">
        <f t="shared" si="15"/>
        <v>0</v>
      </c>
      <c r="U15" s="7">
        <f t="shared" si="16"/>
        <v>0</v>
      </c>
      <c r="V15" s="7">
        <f t="shared" si="17"/>
        <v>0</v>
      </c>
      <c r="W15" s="91">
        <f t="shared" si="18"/>
        <v>0</v>
      </c>
      <c r="X15" s="91">
        <f t="shared" si="19"/>
        <v>0</v>
      </c>
      <c r="Y15" s="91">
        <f t="shared" si="20"/>
        <v>0</v>
      </c>
      <c r="Z15" s="91">
        <f t="shared" si="21"/>
        <v>0</v>
      </c>
      <c r="AA15" s="102">
        <f t="shared" si="22"/>
        <v>0</v>
      </c>
      <c r="AB15" s="102">
        <f t="shared" si="23"/>
        <v>0</v>
      </c>
      <c r="AC15" s="102">
        <f t="shared" si="24"/>
        <v>0</v>
      </c>
      <c r="AD15" s="106">
        <f t="shared" si="25"/>
        <v>8563.7019230769238</v>
      </c>
      <c r="AE15" s="106">
        <f t="shared" si="26"/>
        <v>0</v>
      </c>
      <c r="AF15" s="106">
        <f t="shared" si="27"/>
        <v>0</v>
      </c>
      <c r="AG15" s="106">
        <f t="shared" si="28"/>
        <v>0</v>
      </c>
      <c r="AH15" s="6">
        <v>0</v>
      </c>
      <c r="AI15" s="1">
        <f t="shared" si="29"/>
        <v>8563.7019230769238</v>
      </c>
    </row>
    <row r="16" spans="1:35">
      <c r="A16" s="26">
        <v>1.4000000000000001E-4</v>
      </c>
      <c r="B16" s="5">
        <f t="shared" si="0"/>
        <v>8542.141370068337</v>
      </c>
      <c r="C16" s="138" t="s">
        <v>173</v>
      </c>
      <c r="D16" s="143" t="s">
        <v>203</v>
      </c>
      <c r="E16" s="94" t="s">
        <v>111</v>
      </c>
      <c r="F16" s="25">
        <f t="shared" si="1"/>
        <v>1</v>
      </c>
      <c r="G16" s="25">
        <f t="shared" si="2"/>
        <v>1</v>
      </c>
      <c r="H16" s="7">
        <f t="shared" si="3"/>
        <v>0</v>
      </c>
      <c r="I16" s="7">
        <f t="shared" si="4"/>
        <v>8542.1412300683369</v>
      </c>
      <c r="J16" s="7">
        <f t="shared" si="5"/>
        <v>0</v>
      </c>
      <c r="K16" s="7">
        <f t="shared" si="6"/>
        <v>0</v>
      </c>
      <c r="L16" s="7">
        <f t="shared" si="7"/>
        <v>0</v>
      </c>
      <c r="M16" s="7">
        <f t="shared" si="8"/>
        <v>0</v>
      </c>
      <c r="N16" s="7">
        <f t="shared" si="9"/>
        <v>0</v>
      </c>
      <c r="O16" s="7">
        <f t="shared" si="10"/>
        <v>0</v>
      </c>
      <c r="P16" s="7">
        <f t="shared" si="11"/>
        <v>0</v>
      </c>
      <c r="Q16" s="7">
        <f t="shared" si="12"/>
        <v>0</v>
      </c>
      <c r="R16" s="7">
        <f t="shared" si="13"/>
        <v>0</v>
      </c>
      <c r="S16" s="7">
        <f t="shared" si="14"/>
        <v>0</v>
      </c>
      <c r="T16" s="7">
        <f t="shared" si="15"/>
        <v>0</v>
      </c>
      <c r="U16" s="7">
        <f t="shared" si="16"/>
        <v>0</v>
      </c>
      <c r="V16" s="7">
        <f t="shared" si="17"/>
        <v>0</v>
      </c>
      <c r="W16" s="91">
        <f t="shared" si="18"/>
        <v>0</v>
      </c>
      <c r="X16" s="91">
        <f t="shared" si="19"/>
        <v>0</v>
      </c>
      <c r="Y16" s="91">
        <f t="shared" si="20"/>
        <v>0</v>
      </c>
      <c r="Z16" s="91">
        <f t="shared" si="21"/>
        <v>0</v>
      </c>
      <c r="AA16" s="102">
        <f t="shared" si="22"/>
        <v>0</v>
      </c>
      <c r="AB16" s="102">
        <f t="shared" si="23"/>
        <v>0</v>
      </c>
      <c r="AC16" s="102">
        <f t="shared" si="24"/>
        <v>0</v>
      </c>
      <c r="AD16" s="106">
        <f t="shared" si="25"/>
        <v>8542.1412300683369</v>
      </c>
      <c r="AE16" s="106">
        <f t="shared" si="26"/>
        <v>0</v>
      </c>
      <c r="AF16" s="106">
        <f t="shared" si="27"/>
        <v>0</v>
      </c>
      <c r="AG16" s="106">
        <f t="shared" si="28"/>
        <v>0</v>
      </c>
      <c r="AH16" s="6">
        <v>0</v>
      </c>
      <c r="AI16" s="1">
        <f t="shared" si="29"/>
        <v>8542.1412300683369</v>
      </c>
    </row>
    <row r="17" spans="1:35">
      <c r="A17" s="26">
        <v>1.5000000000000001E-4</v>
      </c>
      <c r="B17" s="5">
        <f t="shared" si="0"/>
        <v>17301.425316593704</v>
      </c>
      <c r="C17" s="144" t="s">
        <v>175</v>
      </c>
      <c r="D17" s="143" t="s">
        <v>99</v>
      </c>
      <c r="E17" s="94" t="s">
        <v>111</v>
      </c>
      <c r="F17" s="25">
        <f t="shared" si="1"/>
        <v>2</v>
      </c>
      <c r="G17" s="25">
        <f t="shared" si="2"/>
        <v>2</v>
      </c>
      <c r="H17" s="7">
        <f t="shared" si="3"/>
        <v>0</v>
      </c>
      <c r="I17" s="7">
        <f t="shared" si="4"/>
        <v>8426.9662921348317</v>
      </c>
      <c r="J17" s="7">
        <f t="shared" si="5"/>
        <v>0</v>
      </c>
      <c r="K17" s="7">
        <f t="shared" si="6"/>
        <v>8874.4588744588727</v>
      </c>
      <c r="L17" s="7">
        <f t="shared" si="7"/>
        <v>0</v>
      </c>
      <c r="M17" s="7">
        <f t="shared" si="8"/>
        <v>0</v>
      </c>
      <c r="N17" s="7">
        <f t="shared" si="9"/>
        <v>0</v>
      </c>
      <c r="O17" s="7">
        <f t="shared" si="10"/>
        <v>0</v>
      </c>
      <c r="P17" s="7">
        <f t="shared" si="11"/>
        <v>0</v>
      </c>
      <c r="Q17" s="7">
        <f t="shared" si="12"/>
        <v>0</v>
      </c>
      <c r="R17" s="7">
        <f t="shared" si="13"/>
        <v>0</v>
      </c>
      <c r="S17" s="7">
        <f t="shared" si="14"/>
        <v>0</v>
      </c>
      <c r="T17" s="7">
        <f t="shared" si="15"/>
        <v>0</v>
      </c>
      <c r="U17" s="7">
        <f t="shared" si="16"/>
        <v>0</v>
      </c>
      <c r="V17" s="7">
        <f t="shared" si="17"/>
        <v>0</v>
      </c>
      <c r="W17" s="91">
        <f t="shared" si="18"/>
        <v>0</v>
      </c>
      <c r="X17" s="91">
        <f t="shared" si="19"/>
        <v>0</v>
      </c>
      <c r="Y17" s="91">
        <f t="shared" si="20"/>
        <v>0</v>
      </c>
      <c r="Z17" s="91">
        <f t="shared" si="21"/>
        <v>0</v>
      </c>
      <c r="AA17" s="102">
        <f t="shared" si="22"/>
        <v>0</v>
      </c>
      <c r="AB17" s="102">
        <f t="shared" si="23"/>
        <v>0</v>
      </c>
      <c r="AC17" s="102">
        <f t="shared" si="24"/>
        <v>0</v>
      </c>
      <c r="AD17" s="106">
        <f t="shared" si="25"/>
        <v>8874.4588744588727</v>
      </c>
      <c r="AE17" s="106">
        <f t="shared" si="26"/>
        <v>8426.9662921348317</v>
      </c>
      <c r="AF17" s="106">
        <f t="shared" si="27"/>
        <v>0</v>
      </c>
      <c r="AG17" s="106">
        <f t="shared" si="28"/>
        <v>0</v>
      </c>
      <c r="AH17" s="6">
        <v>0</v>
      </c>
      <c r="AI17" s="1">
        <f t="shared" si="29"/>
        <v>17301.425166593704</v>
      </c>
    </row>
    <row r="18" spans="1:35">
      <c r="A18" s="26">
        <v>1.6000000000000001E-4</v>
      </c>
      <c r="B18" s="5">
        <f t="shared" si="0"/>
        <v>8414.0294467264994</v>
      </c>
      <c r="C18" s="144" t="s">
        <v>176</v>
      </c>
      <c r="D18" s="143" t="s">
        <v>203</v>
      </c>
      <c r="E18" s="94" t="s">
        <v>111</v>
      </c>
      <c r="F18" s="25">
        <f t="shared" si="1"/>
        <v>1</v>
      </c>
      <c r="G18" s="25">
        <f t="shared" si="2"/>
        <v>1</v>
      </c>
      <c r="H18" s="7">
        <f t="shared" si="3"/>
        <v>0</v>
      </c>
      <c r="I18" s="7">
        <f t="shared" si="4"/>
        <v>8414.0292867264998</v>
      </c>
      <c r="J18" s="7">
        <f t="shared" si="5"/>
        <v>0</v>
      </c>
      <c r="K18" s="7">
        <f t="shared" si="6"/>
        <v>0</v>
      </c>
      <c r="L18" s="7">
        <f t="shared" si="7"/>
        <v>0</v>
      </c>
      <c r="M18" s="7">
        <f t="shared" si="8"/>
        <v>0</v>
      </c>
      <c r="N18" s="7">
        <f t="shared" si="9"/>
        <v>0</v>
      </c>
      <c r="O18" s="7">
        <f t="shared" si="10"/>
        <v>0</v>
      </c>
      <c r="P18" s="7">
        <f t="shared" si="11"/>
        <v>0</v>
      </c>
      <c r="Q18" s="7">
        <f t="shared" si="12"/>
        <v>0</v>
      </c>
      <c r="R18" s="7">
        <f t="shared" si="13"/>
        <v>0</v>
      </c>
      <c r="S18" s="7">
        <f t="shared" si="14"/>
        <v>0</v>
      </c>
      <c r="T18" s="7">
        <f t="shared" si="15"/>
        <v>0</v>
      </c>
      <c r="U18" s="7">
        <f t="shared" si="16"/>
        <v>0</v>
      </c>
      <c r="V18" s="7">
        <f t="shared" si="17"/>
        <v>0</v>
      </c>
      <c r="W18" s="91">
        <f t="shared" si="18"/>
        <v>0</v>
      </c>
      <c r="X18" s="91">
        <f t="shared" si="19"/>
        <v>0</v>
      </c>
      <c r="Y18" s="91">
        <f t="shared" si="20"/>
        <v>0</v>
      </c>
      <c r="Z18" s="91">
        <f t="shared" si="21"/>
        <v>0</v>
      </c>
      <c r="AA18" s="102">
        <f t="shared" si="22"/>
        <v>0</v>
      </c>
      <c r="AB18" s="102">
        <f t="shared" si="23"/>
        <v>0</v>
      </c>
      <c r="AC18" s="102">
        <f t="shared" si="24"/>
        <v>0</v>
      </c>
      <c r="AD18" s="106">
        <f t="shared" si="25"/>
        <v>8414.0292867264998</v>
      </c>
      <c r="AE18" s="106">
        <f t="shared" si="26"/>
        <v>0</v>
      </c>
      <c r="AF18" s="106">
        <f t="shared" si="27"/>
        <v>0</v>
      </c>
      <c r="AG18" s="106">
        <f t="shared" si="28"/>
        <v>0</v>
      </c>
      <c r="AH18" s="6">
        <v>0</v>
      </c>
      <c r="AI18" s="1">
        <f t="shared" si="29"/>
        <v>8414.0292867264998</v>
      </c>
    </row>
    <row r="19" spans="1:35">
      <c r="A19" s="26">
        <v>1.7000000000000001E-4</v>
      </c>
      <c r="B19" s="5">
        <f t="shared" si="0"/>
        <v>25858.770268826716</v>
      </c>
      <c r="C19" s="138" t="s">
        <v>178</v>
      </c>
      <c r="D19" s="143" t="s">
        <v>85</v>
      </c>
      <c r="E19" s="94" t="s">
        <v>111</v>
      </c>
      <c r="F19" s="25">
        <f t="shared" si="1"/>
        <v>3</v>
      </c>
      <c r="G19" s="25">
        <f t="shared" si="2"/>
        <v>3</v>
      </c>
      <c r="H19" s="7">
        <f t="shared" si="3"/>
        <v>0</v>
      </c>
      <c r="I19" s="7">
        <f t="shared" si="4"/>
        <v>8200.0230176084715</v>
      </c>
      <c r="J19" s="7">
        <f t="shared" si="5"/>
        <v>8770.3934740882905</v>
      </c>
      <c r="K19" s="7">
        <f t="shared" si="6"/>
        <v>8888.3536071299532</v>
      </c>
      <c r="L19" s="7">
        <f t="shared" si="7"/>
        <v>0</v>
      </c>
      <c r="M19" s="7">
        <f t="shared" si="8"/>
        <v>0</v>
      </c>
      <c r="N19" s="7">
        <f t="shared" si="9"/>
        <v>0</v>
      </c>
      <c r="O19" s="7">
        <f t="shared" si="10"/>
        <v>0</v>
      </c>
      <c r="P19" s="7">
        <f t="shared" si="11"/>
        <v>0</v>
      </c>
      <c r="Q19" s="7">
        <f t="shared" si="12"/>
        <v>0</v>
      </c>
      <c r="R19" s="7">
        <f t="shared" si="13"/>
        <v>0</v>
      </c>
      <c r="S19" s="7">
        <f t="shared" si="14"/>
        <v>0</v>
      </c>
      <c r="T19" s="7">
        <f t="shared" si="15"/>
        <v>0</v>
      </c>
      <c r="U19" s="7">
        <f t="shared" si="16"/>
        <v>0</v>
      </c>
      <c r="V19" s="7">
        <f t="shared" si="17"/>
        <v>0</v>
      </c>
      <c r="W19" s="91">
        <f t="shared" si="18"/>
        <v>0</v>
      </c>
      <c r="X19" s="91">
        <f t="shared" si="19"/>
        <v>0</v>
      </c>
      <c r="Y19" s="91">
        <f t="shared" si="20"/>
        <v>0</v>
      </c>
      <c r="Z19" s="91">
        <f t="shared" si="21"/>
        <v>0</v>
      </c>
      <c r="AA19" s="102">
        <f t="shared" si="22"/>
        <v>0</v>
      </c>
      <c r="AB19" s="102">
        <f t="shared" si="23"/>
        <v>0</v>
      </c>
      <c r="AC19" s="102">
        <f t="shared" si="24"/>
        <v>0</v>
      </c>
      <c r="AD19" s="106">
        <f t="shared" si="25"/>
        <v>8888.3536071299532</v>
      </c>
      <c r="AE19" s="106">
        <f t="shared" si="26"/>
        <v>8770.3934740882905</v>
      </c>
      <c r="AF19" s="106">
        <f t="shared" si="27"/>
        <v>8200.0230176084715</v>
      </c>
      <c r="AG19" s="106">
        <f t="shared" si="28"/>
        <v>0</v>
      </c>
      <c r="AH19" s="6">
        <v>0</v>
      </c>
      <c r="AI19" s="1">
        <f t="shared" si="29"/>
        <v>25858.770098826717</v>
      </c>
    </row>
    <row r="20" spans="1:35">
      <c r="A20" s="26">
        <v>1.8000000000000001E-4</v>
      </c>
      <c r="B20" s="5">
        <f t="shared" si="0"/>
        <v>16078.231552635854</v>
      </c>
      <c r="C20" s="138" t="s">
        <v>181</v>
      </c>
      <c r="D20" s="143" t="s">
        <v>93</v>
      </c>
      <c r="E20" s="94" t="s">
        <v>111</v>
      </c>
      <c r="F20" s="25">
        <f t="shared" si="1"/>
        <v>2</v>
      </c>
      <c r="G20" s="25">
        <f t="shared" si="2"/>
        <v>2</v>
      </c>
      <c r="H20" s="7">
        <f t="shared" si="3"/>
        <v>0</v>
      </c>
      <c r="I20" s="7">
        <f t="shared" si="4"/>
        <v>7936.9499832906322</v>
      </c>
      <c r="J20" s="7">
        <f t="shared" si="5"/>
        <v>0</v>
      </c>
      <c r="K20" s="7">
        <f t="shared" si="6"/>
        <v>0</v>
      </c>
      <c r="L20" s="7">
        <f t="shared" si="7"/>
        <v>0</v>
      </c>
      <c r="M20" s="7">
        <f t="shared" si="8"/>
        <v>8141.281389345223</v>
      </c>
      <c r="N20" s="7">
        <f t="shared" si="9"/>
        <v>0</v>
      </c>
      <c r="O20" s="7">
        <f t="shared" si="10"/>
        <v>0</v>
      </c>
      <c r="P20" s="7">
        <f t="shared" si="11"/>
        <v>0</v>
      </c>
      <c r="Q20" s="7">
        <f t="shared" si="12"/>
        <v>0</v>
      </c>
      <c r="R20" s="7">
        <f t="shared" si="13"/>
        <v>0</v>
      </c>
      <c r="S20" s="7">
        <f t="shared" si="14"/>
        <v>0</v>
      </c>
      <c r="T20" s="7">
        <f t="shared" si="15"/>
        <v>0</v>
      </c>
      <c r="U20" s="7">
        <f t="shared" si="16"/>
        <v>0</v>
      </c>
      <c r="V20" s="7">
        <f t="shared" si="17"/>
        <v>0</v>
      </c>
      <c r="W20" s="91">
        <f t="shared" si="18"/>
        <v>0</v>
      </c>
      <c r="X20" s="91">
        <f t="shared" si="19"/>
        <v>0</v>
      </c>
      <c r="Y20" s="91">
        <f t="shared" si="20"/>
        <v>0</v>
      </c>
      <c r="Z20" s="91">
        <f t="shared" si="21"/>
        <v>0</v>
      </c>
      <c r="AA20" s="102">
        <f t="shared" si="22"/>
        <v>0</v>
      </c>
      <c r="AB20" s="102">
        <f t="shared" si="23"/>
        <v>0</v>
      </c>
      <c r="AC20" s="102">
        <f t="shared" si="24"/>
        <v>0</v>
      </c>
      <c r="AD20" s="106">
        <f t="shared" si="25"/>
        <v>8141.281389345223</v>
      </c>
      <c r="AE20" s="106">
        <f t="shared" si="26"/>
        <v>7936.9499832906322</v>
      </c>
      <c r="AF20" s="106">
        <f t="shared" si="27"/>
        <v>0</v>
      </c>
      <c r="AG20" s="106">
        <f t="shared" si="28"/>
        <v>0</v>
      </c>
      <c r="AH20" s="6">
        <v>0</v>
      </c>
      <c r="AI20" s="1">
        <f t="shared" si="29"/>
        <v>16078.231372635855</v>
      </c>
    </row>
    <row r="21" spans="1:35">
      <c r="A21" s="26">
        <v>1.9000000000000001E-4</v>
      </c>
      <c r="B21" s="5">
        <f t="shared" si="0"/>
        <v>32332.502573730559</v>
      </c>
      <c r="C21" s="138" t="s">
        <v>182</v>
      </c>
      <c r="D21" s="94" t="s">
        <v>115</v>
      </c>
      <c r="E21" s="94" t="s">
        <v>111</v>
      </c>
      <c r="F21" s="25">
        <f t="shared" si="1"/>
        <v>6</v>
      </c>
      <c r="G21" s="25">
        <f t="shared" si="2"/>
        <v>4</v>
      </c>
      <c r="H21" s="7">
        <f t="shared" si="3"/>
        <v>0</v>
      </c>
      <c r="I21" s="7">
        <f t="shared" si="4"/>
        <v>7869.4499668654726</v>
      </c>
      <c r="J21" s="7">
        <f t="shared" si="5"/>
        <v>7902.9294130364287</v>
      </c>
      <c r="K21" s="7">
        <f t="shared" si="6"/>
        <v>8320.1803833145441</v>
      </c>
      <c r="L21" s="7">
        <f t="shared" si="7"/>
        <v>7749.8927498927505</v>
      </c>
      <c r="M21" s="7">
        <f t="shared" si="8"/>
        <v>8059.0080148681618</v>
      </c>
      <c r="N21" s="7">
        <f t="shared" si="9"/>
        <v>8050.3845725114261</v>
      </c>
      <c r="O21" s="7">
        <f t="shared" si="10"/>
        <v>0</v>
      </c>
      <c r="P21" s="7">
        <f t="shared" si="11"/>
        <v>0</v>
      </c>
      <c r="Q21" s="7">
        <f t="shared" si="12"/>
        <v>0</v>
      </c>
      <c r="R21" s="7">
        <f t="shared" si="13"/>
        <v>0</v>
      </c>
      <c r="S21" s="7">
        <f t="shared" si="14"/>
        <v>0</v>
      </c>
      <c r="T21" s="7">
        <f t="shared" si="15"/>
        <v>0</v>
      </c>
      <c r="U21" s="7">
        <f t="shared" si="16"/>
        <v>0</v>
      </c>
      <c r="V21" s="7">
        <f t="shared" si="17"/>
        <v>0</v>
      </c>
      <c r="W21" s="91">
        <f t="shared" si="18"/>
        <v>0</v>
      </c>
      <c r="X21" s="91">
        <f t="shared" si="19"/>
        <v>0</v>
      </c>
      <c r="Y21" s="91">
        <f t="shared" si="20"/>
        <v>0</v>
      </c>
      <c r="Z21" s="91">
        <f t="shared" si="21"/>
        <v>0</v>
      </c>
      <c r="AA21" s="102">
        <f t="shared" si="22"/>
        <v>7869.4499668654726</v>
      </c>
      <c r="AB21" s="102">
        <f t="shared" si="23"/>
        <v>0</v>
      </c>
      <c r="AC21" s="102">
        <f t="shared" si="24"/>
        <v>0</v>
      </c>
      <c r="AD21" s="106">
        <f t="shared" si="25"/>
        <v>8320.1803833145441</v>
      </c>
      <c r="AE21" s="106">
        <f t="shared" si="26"/>
        <v>8059.0080148681618</v>
      </c>
      <c r="AF21" s="106">
        <f t="shared" si="27"/>
        <v>8050.3845725114261</v>
      </c>
      <c r="AG21" s="106">
        <f t="shared" si="28"/>
        <v>7902.9294130364287</v>
      </c>
      <c r="AH21" s="6">
        <v>0</v>
      </c>
      <c r="AI21" s="1">
        <f t="shared" si="29"/>
        <v>32332.50238373056</v>
      </c>
    </row>
    <row r="22" spans="1:35">
      <c r="A22" s="26">
        <v>2.0000000000000001E-4</v>
      </c>
      <c r="B22" s="5">
        <f t="shared" si="0"/>
        <v>15058.350797260455</v>
      </c>
      <c r="C22" s="138" t="s">
        <v>188</v>
      </c>
      <c r="D22" s="94" t="s">
        <v>115</v>
      </c>
      <c r="E22" s="94" t="s">
        <v>111</v>
      </c>
      <c r="F22" s="25">
        <f t="shared" si="1"/>
        <v>2</v>
      </c>
      <c r="G22" s="25">
        <f t="shared" si="2"/>
        <v>2</v>
      </c>
      <c r="H22" s="7">
        <f t="shared" si="3"/>
        <v>0</v>
      </c>
      <c r="I22" s="7">
        <f t="shared" si="4"/>
        <v>7514.2375026365744</v>
      </c>
      <c r="J22" s="7">
        <f t="shared" si="5"/>
        <v>7544.1130946238791</v>
      </c>
      <c r="K22" s="7">
        <f t="shared" si="6"/>
        <v>0</v>
      </c>
      <c r="L22" s="7">
        <f t="shared" si="7"/>
        <v>0</v>
      </c>
      <c r="M22" s="7">
        <f t="shared" si="8"/>
        <v>0</v>
      </c>
      <c r="N22" s="7">
        <f t="shared" si="9"/>
        <v>0</v>
      </c>
      <c r="O22" s="7">
        <f t="shared" si="10"/>
        <v>0</v>
      </c>
      <c r="P22" s="7">
        <f t="shared" si="11"/>
        <v>0</v>
      </c>
      <c r="Q22" s="7">
        <f t="shared" si="12"/>
        <v>0</v>
      </c>
      <c r="R22" s="7">
        <f t="shared" si="13"/>
        <v>0</v>
      </c>
      <c r="S22" s="7">
        <f t="shared" si="14"/>
        <v>0</v>
      </c>
      <c r="T22" s="7">
        <f t="shared" si="15"/>
        <v>0</v>
      </c>
      <c r="U22" s="7">
        <f t="shared" si="16"/>
        <v>0</v>
      </c>
      <c r="V22" s="7">
        <f t="shared" si="17"/>
        <v>0</v>
      </c>
      <c r="W22" s="91">
        <f t="shared" si="18"/>
        <v>0</v>
      </c>
      <c r="X22" s="91">
        <f t="shared" si="19"/>
        <v>0</v>
      </c>
      <c r="Y22" s="91">
        <f t="shared" si="20"/>
        <v>0</v>
      </c>
      <c r="Z22" s="91">
        <f t="shared" si="21"/>
        <v>0</v>
      </c>
      <c r="AA22" s="102">
        <f t="shared" si="22"/>
        <v>0</v>
      </c>
      <c r="AB22" s="102">
        <f t="shared" si="23"/>
        <v>0</v>
      </c>
      <c r="AC22" s="102">
        <f t="shared" si="24"/>
        <v>0</v>
      </c>
      <c r="AD22" s="106">
        <f t="shared" si="25"/>
        <v>7544.1130946238791</v>
      </c>
      <c r="AE22" s="106">
        <f t="shared" si="26"/>
        <v>7514.2375026365744</v>
      </c>
      <c r="AF22" s="106">
        <f t="shared" si="27"/>
        <v>0</v>
      </c>
      <c r="AG22" s="106">
        <f t="shared" si="28"/>
        <v>0</v>
      </c>
      <c r="AH22" s="6">
        <v>0</v>
      </c>
      <c r="AI22" s="1">
        <f t="shared" si="29"/>
        <v>15058.350597260454</v>
      </c>
    </row>
    <row r="23" spans="1:35">
      <c r="A23" s="26">
        <v>2.1000000000000001E-4</v>
      </c>
      <c r="B23" s="5">
        <f t="shared" si="0"/>
        <v>7280.0656028680905</v>
      </c>
      <c r="C23" s="94" t="s">
        <v>193</v>
      </c>
      <c r="D23" s="94" t="s">
        <v>205</v>
      </c>
      <c r="E23" s="94" t="s">
        <v>111</v>
      </c>
      <c r="F23" s="25">
        <f t="shared" si="1"/>
        <v>1</v>
      </c>
      <c r="G23" s="25">
        <f t="shared" si="2"/>
        <v>1</v>
      </c>
      <c r="H23" s="7">
        <f t="shared" si="3"/>
        <v>0</v>
      </c>
      <c r="I23" s="7">
        <f t="shared" si="4"/>
        <v>7280.0653928680904</v>
      </c>
      <c r="J23" s="7">
        <f t="shared" si="5"/>
        <v>0</v>
      </c>
      <c r="K23" s="7">
        <f t="shared" si="6"/>
        <v>0</v>
      </c>
      <c r="L23" s="7">
        <f t="shared" si="7"/>
        <v>0</v>
      </c>
      <c r="M23" s="7">
        <f t="shared" si="8"/>
        <v>0</v>
      </c>
      <c r="N23" s="7">
        <f t="shared" si="9"/>
        <v>0</v>
      </c>
      <c r="O23" s="7">
        <f t="shared" si="10"/>
        <v>0</v>
      </c>
      <c r="P23" s="7">
        <f t="shared" si="11"/>
        <v>0</v>
      </c>
      <c r="Q23" s="7">
        <f t="shared" si="12"/>
        <v>0</v>
      </c>
      <c r="R23" s="7">
        <f t="shared" si="13"/>
        <v>0</v>
      </c>
      <c r="S23" s="7">
        <f t="shared" si="14"/>
        <v>0</v>
      </c>
      <c r="T23" s="7">
        <f t="shared" si="15"/>
        <v>0</v>
      </c>
      <c r="U23" s="7">
        <f t="shared" si="16"/>
        <v>0</v>
      </c>
      <c r="V23" s="7">
        <f t="shared" si="17"/>
        <v>0</v>
      </c>
      <c r="W23" s="91">
        <f t="shared" si="18"/>
        <v>0</v>
      </c>
      <c r="X23" s="91">
        <f t="shared" si="19"/>
        <v>0</v>
      </c>
      <c r="Y23" s="91">
        <f t="shared" si="20"/>
        <v>0</v>
      </c>
      <c r="Z23" s="91">
        <f t="shared" si="21"/>
        <v>0</v>
      </c>
      <c r="AA23" s="102">
        <f t="shared" si="22"/>
        <v>0</v>
      </c>
      <c r="AB23" s="102">
        <f t="shared" si="23"/>
        <v>0</v>
      </c>
      <c r="AC23" s="102">
        <f t="shared" si="24"/>
        <v>0</v>
      </c>
      <c r="AD23" s="106">
        <f t="shared" si="25"/>
        <v>7280.0653928680904</v>
      </c>
      <c r="AE23" s="106">
        <f t="shared" si="26"/>
        <v>0</v>
      </c>
      <c r="AF23" s="106">
        <f t="shared" si="27"/>
        <v>0</v>
      </c>
      <c r="AG23" s="106">
        <f t="shared" si="28"/>
        <v>0</v>
      </c>
      <c r="AH23" s="6">
        <v>0</v>
      </c>
      <c r="AI23" s="1">
        <f t="shared" si="29"/>
        <v>7280.0653928680904</v>
      </c>
    </row>
    <row r="24" spans="1:35">
      <c r="A24" s="26">
        <v>2.2000000000000001E-4</v>
      </c>
      <c r="B24" s="5">
        <f t="shared" si="0"/>
        <v>9078.5671590320562</v>
      </c>
      <c r="C24" s="94" t="s">
        <v>296</v>
      </c>
      <c r="D24" s="94" t="s">
        <v>321</v>
      </c>
      <c r="E24" s="94" t="s">
        <v>111</v>
      </c>
      <c r="F24" s="25">
        <f t="shared" si="1"/>
        <v>1</v>
      </c>
      <c r="G24" s="25">
        <f t="shared" si="2"/>
        <v>1</v>
      </c>
      <c r="H24" s="7">
        <f t="shared" si="3"/>
        <v>0</v>
      </c>
      <c r="I24" s="7">
        <f t="shared" si="4"/>
        <v>0</v>
      </c>
      <c r="J24" s="7">
        <f t="shared" si="5"/>
        <v>0</v>
      </c>
      <c r="K24" s="7">
        <f t="shared" si="6"/>
        <v>0</v>
      </c>
      <c r="L24" s="7">
        <f t="shared" si="7"/>
        <v>0</v>
      </c>
      <c r="M24" s="7">
        <f t="shared" si="8"/>
        <v>0</v>
      </c>
      <c r="N24" s="7">
        <f t="shared" si="9"/>
        <v>9078.5669390320563</v>
      </c>
      <c r="O24" s="7">
        <f t="shared" si="10"/>
        <v>0</v>
      </c>
      <c r="P24" s="7">
        <f t="shared" si="11"/>
        <v>0</v>
      </c>
      <c r="Q24" s="7">
        <f t="shared" si="12"/>
        <v>0</v>
      </c>
      <c r="R24" s="7">
        <f t="shared" si="13"/>
        <v>0</v>
      </c>
      <c r="S24" s="7">
        <f t="shared" si="14"/>
        <v>0</v>
      </c>
      <c r="T24" s="7">
        <f t="shared" si="15"/>
        <v>0</v>
      </c>
      <c r="U24" s="7">
        <f t="shared" si="16"/>
        <v>0</v>
      </c>
      <c r="V24" s="7">
        <f t="shared" si="17"/>
        <v>0</v>
      </c>
      <c r="W24" s="91">
        <f t="shared" si="18"/>
        <v>0</v>
      </c>
      <c r="X24" s="91">
        <f t="shared" si="19"/>
        <v>0</v>
      </c>
      <c r="Y24" s="91">
        <f t="shared" si="20"/>
        <v>0</v>
      </c>
      <c r="Z24" s="91">
        <f t="shared" si="21"/>
        <v>0</v>
      </c>
      <c r="AA24" s="102">
        <f t="shared" si="22"/>
        <v>0</v>
      </c>
      <c r="AB24" s="102">
        <f t="shared" si="23"/>
        <v>0</v>
      </c>
      <c r="AC24" s="102">
        <f t="shared" si="24"/>
        <v>0</v>
      </c>
      <c r="AD24" s="106">
        <f t="shared" si="25"/>
        <v>9078.5669390320563</v>
      </c>
      <c r="AE24" s="106">
        <f t="shared" si="26"/>
        <v>0</v>
      </c>
      <c r="AF24" s="106">
        <f t="shared" si="27"/>
        <v>0</v>
      </c>
      <c r="AG24" s="106">
        <f t="shared" si="28"/>
        <v>0</v>
      </c>
      <c r="AH24" s="6">
        <v>0</v>
      </c>
      <c r="AI24" s="1">
        <f t="shared" si="29"/>
        <v>9078.5669390320563</v>
      </c>
    </row>
    <row r="25" spans="1:35">
      <c r="A25" s="26">
        <v>2.3000000000000001E-4</v>
      </c>
      <c r="B25" s="5">
        <f t="shared" ref="B25:B66" si="30">AI25+A25</f>
        <v>7371.4460860193585</v>
      </c>
      <c r="C25" s="94" t="s">
        <v>267</v>
      </c>
      <c r="D25" s="94" t="s">
        <v>93</v>
      </c>
      <c r="E25" s="94" t="s">
        <v>111</v>
      </c>
      <c r="F25" s="25">
        <f t="shared" ref="F25:F66" si="31">COUNTIF(H25:Z25,"&gt;1")</f>
        <v>1</v>
      </c>
      <c r="G25" s="25">
        <f t="shared" ref="G25:G66" si="32">COUNTIF(AD25:AH25,"&gt;1")</f>
        <v>1</v>
      </c>
      <c r="H25" s="7">
        <f t="shared" si="3"/>
        <v>0</v>
      </c>
      <c r="I25" s="7">
        <f t="shared" si="4"/>
        <v>0</v>
      </c>
      <c r="J25" s="7">
        <f t="shared" si="5"/>
        <v>7371.4458560193589</v>
      </c>
      <c r="K25" s="7">
        <f t="shared" si="6"/>
        <v>0</v>
      </c>
      <c r="L25" s="7">
        <f t="shared" si="7"/>
        <v>0</v>
      </c>
      <c r="M25" s="7">
        <f t="shared" si="8"/>
        <v>0</v>
      </c>
      <c r="N25" s="7">
        <f t="shared" si="9"/>
        <v>0</v>
      </c>
      <c r="O25" s="7">
        <f t="shared" si="10"/>
        <v>0</v>
      </c>
      <c r="P25" s="7">
        <f t="shared" si="11"/>
        <v>0</v>
      </c>
      <c r="Q25" s="7">
        <f t="shared" si="12"/>
        <v>0</v>
      </c>
      <c r="R25" s="7">
        <f t="shared" si="13"/>
        <v>0</v>
      </c>
      <c r="S25" s="7">
        <f t="shared" si="14"/>
        <v>0</v>
      </c>
      <c r="T25" s="7">
        <f t="shared" si="15"/>
        <v>0</v>
      </c>
      <c r="U25" s="7">
        <f t="shared" si="16"/>
        <v>0</v>
      </c>
      <c r="V25" s="7">
        <f t="shared" si="17"/>
        <v>0</v>
      </c>
      <c r="W25" s="91">
        <f t="shared" si="18"/>
        <v>0</v>
      </c>
      <c r="X25" s="91">
        <f t="shared" si="19"/>
        <v>0</v>
      </c>
      <c r="Y25" s="91">
        <f t="shared" si="20"/>
        <v>0</v>
      </c>
      <c r="Z25" s="91">
        <f t="shared" si="21"/>
        <v>0</v>
      </c>
      <c r="AA25" s="102">
        <f t="shared" ref="AA25:AA66" si="33">LARGE(H25:R25,5)</f>
        <v>0</v>
      </c>
      <c r="AB25" s="102">
        <f t="shared" ref="AB25:AB66" si="34">LARGE(S25:V25,1)</f>
        <v>0</v>
      </c>
      <c r="AC25" s="102">
        <f t="shared" ref="AC25:AC66" si="35">LARGE(W25:Z25,1)</f>
        <v>0</v>
      </c>
      <c r="AD25" s="106">
        <f t="shared" ref="AD25:AD66" si="36">LARGE(H25:R25,1)</f>
        <v>7371.4458560193589</v>
      </c>
      <c r="AE25" s="106">
        <f t="shared" ref="AE25:AE66" si="37">LARGE(H25:R25,2)</f>
        <v>0</v>
      </c>
      <c r="AF25" s="106">
        <f t="shared" ref="AF25:AF66" si="38">LARGE(H25:R25,3)</f>
        <v>0</v>
      </c>
      <c r="AG25" s="106">
        <f t="shared" ref="AG25:AG66" si="39">LARGE(H25:R25,4)</f>
        <v>0</v>
      </c>
      <c r="AH25" s="6">
        <v>0</v>
      </c>
      <c r="AI25" s="1">
        <f t="shared" ref="AI25:AI66" si="40">SUM(AD25:AG25)+AH25</f>
        <v>7371.4458560193589</v>
      </c>
    </row>
    <row r="26" spans="1:35">
      <c r="A26" s="26">
        <v>2.4000000000000001E-4</v>
      </c>
      <c r="B26" s="5">
        <f t="shared" si="30"/>
        <v>8991.5341045418299</v>
      </c>
      <c r="C26" s="94" t="s">
        <v>297</v>
      </c>
      <c r="D26" s="94" t="s">
        <v>91</v>
      </c>
      <c r="E26" s="94" t="s">
        <v>111</v>
      </c>
      <c r="F26" s="25">
        <f t="shared" si="31"/>
        <v>1</v>
      </c>
      <c r="G26" s="25">
        <f t="shared" si="32"/>
        <v>1</v>
      </c>
      <c r="H26" s="7">
        <f t="shared" si="3"/>
        <v>0</v>
      </c>
      <c r="I26" s="7">
        <f t="shared" si="4"/>
        <v>0</v>
      </c>
      <c r="J26" s="7">
        <f t="shared" si="5"/>
        <v>0</v>
      </c>
      <c r="K26" s="7">
        <f t="shared" si="6"/>
        <v>0</v>
      </c>
      <c r="L26" s="7">
        <f t="shared" si="7"/>
        <v>0</v>
      </c>
      <c r="M26" s="7">
        <f t="shared" si="8"/>
        <v>0</v>
      </c>
      <c r="N26" s="7">
        <f t="shared" si="9"/>
        <v>8991.5338645418306</v>
      </c>
      <c r="O26" s="7">
        <f t="shared" si="10"/>
        <v>0</v>
      </c>
      <c r="P26" s="7">
        <f t="shared" si="11"/>
        <v>0</v>
      </c>
      <c r="Q26" s="7">
        <f t="shared" si="12"/>
        <v>0</v>
      </c>
      <c r="R26" s="7">
        <f t="shared" si="13"/>
        <v>0</v>
      </c>
      <c r="S26" s="7">
        <f t="shared" si="14"/>
        <v>0</v>
      </c>
      <c r="T26" s="7">
        <f t="shared" si="15"/>
        <v>0</v>
      </c>
      <c r="U26" s="7">
        <f t="shared" si="16"/>
        <v>0</v>
      </c>
      <c r="V26" s="7">
        <f t="shared" si="17"/>
        <v>0</v>
      </c>
      <c r="W26" s="91">
        <f t="shared" si="18"/>
        <v>0</v>
      </c>
      <c r="X26" s="91">
        <f t="shared" si="19"/>
        <v>0</v>
      </c>
      <c r="Y26" s="91">
        <f t="shared" si="20"/>
        <v>0</v>
      </c>
      <c r="Z26" s="91">
        <f t="shared" si="21"/>
        <v>0</v>
      </c>
      <c r="AA26" s="102">
        <f t="shared" si="33"/>
        <v>0</v>
      </c>
      <c r="AB26" s="102">
        <f t="shared" si="34"/>
        <v>0</v>
      </c>
      <c r="AC26" s="102">
        <f t="shared" si="35"/>
        <v>0</v>
      </c>
      <c r="AD26" s="106">
        <f t="shared" si="36"/>
        <v>8991.5338645418306</v>
      </c>
      <c r="AE26" s="106">
        <f t="shared" si="37"/>
        <v>0</v>
      </c>
      <c r="AF26" s="106">
        <f t="shared" si="38"/>
        <v>0</v>
      </c>
      <c r="AG26" s="106">
        <f t="shared" si="39"/>
        <v>0</v>
      </c>
      <c r="AH26" s="6">
        <v>0</v>
      </c>
      <c r="AI26" s="1">
        <f t="shared" si="40"/>
        <v>8991.5338645418306</v>
      </c>
    </row>
    <row r="27" spans="1:35">
      <c r="A27" s="26">
        <v>2.5000000000000001E-4</v>
      </c>
      <c r="B27" s="5">
        <f t="shared" si="30"/>
        <v>8419.9012058908193</v>
      </c>
      <c r="C27" s="94" t="s">
        <v>230</v>
      </c>
      <c r="D27" s="94" t="s">
        <v>87</v>
      </c>
      <c r="E27" s="94" t="s">
        <v>111</v>
      </c>
      <c r="F27" s="25">
        <f t="shared" si="31"/>
        <v>1</v>
      </c>
      <c r="G27" s="25">
        <f t="shared" si="32"/>
        <v>1</v>
      </c>
      <c r="H27" s="7">
        <f t="shared" si="3"/>
        <v>0</v>
      </c>
      <c r="I27" s="7">
        <f t="shared" si="4"/>
        <v>0</v>
      </c>
      <c r="J27" s="7">
        <f t="shared" si="5"/>
        <v>8419.9009558908201</v>
      </c>
      <c r="K27" s="7">
        <f t="shared" si="6"/>
        <v>0</v>
      </c>
      <c r="L27" s="7">
        <f t="shared" si="7"/>
        <v>0</v>
      </c>
      <c r="M27" s="7">
        <f t="shared" si="8"/>
        <v>0</v>
      </c>
      <c r="N27" s="7">
        <f t="shared" si="9"/>
        <v>0</v>
      </c>
      <c r="O27" s="7">
        <f t="shared" si="10"/>
        <v>0</v>
      </c>
      <c r="P27" s="7">
        <f t="shared" si="11"/>
        <v>0</v>
      </c>
      <c r="Q27" s="7">
        <f t="shared" si="12"/>
        <v>0</v>
      </c>
      <c r="R27" s="7">
        <f t="shared" si="13"/>
        <v>0</v>
      </c>
      <c r="S27" s="7">
        <f t="shared" si="14"/>
        <v>0</v>
      </c>
      <c r="T27" s="7">
        <f t="shared" si="15"/>
        <v>0</v>
      </c>
      <c r="U27" s="7">
        <f t="shared" si="16"/>
        <v>0</v>
      </c>
      <c r="V27" s="7">
        <f t="shared" si="17"/>
        <v>0</v>
      </c>
      <c r="W27" s="91">
        <f t="shared" si="18"/>
        <v>0</v>
      </c>
      <c r="X27" s="91">
        <f t="shared" si="19"/>
        <v>0</v>
      </c>
      <c r="Y27" s="91">
        <f t="shared" si="20"/>
        <v>0</v>
      </c>
      <c r="Z27" s="91">
        <f t="shared" si="21"/>
        <v>0</v>
      </c>
      <c r="AA27" s="102">
        <f t="shared" si="33"/>
        <v>0</v>
      </c>
      <c r="AB27" s="102">
        <f t="shared" si="34"/>
        <v>0</v>
      </c>
      <c r="AC27" s="102">
        <f t="shared" si="35"/>
        <v>0</v>
      </c>
      <c r="AD27" s="106">
        <f t="shared" si="36"/>
        <v>8419.9009558908201</v>
      </c>
      <c r="AE27" s="106">
        <f t="shared" si="37"/>
        <v>0</v>
      </c>
      <c r="AF27" s="106">
        <f t="shared" si="38"/>
        <v>0</v>
      </c>
      <c r="AG27" s="106">
        <f t="shared" si="39"/>
        <v>0</v>
      </c>
      <c r="AH27" s="6">
        <v>0</v>
      </c>
      <c r="AI27" s="1">
        <f t="shared" si="40"/>
        <v>8419.9009558908201</v>
      </c>
    </row>
    <row r="28" spans="1:35">
      <c r="A28" s="26">
        <v>2.6000000000000003E-4</v>
      </c>
      <c r="B28" s="5">
        <f t="shared" si="30"/>
        <v>8078.4532986740332</v>
      </c>
      <c r="C28" s="94" t="s">
        <v>241</v>
      </c>
      <c r="D28" s="94" t="s">
        <v>93</v>
      </c>
      <c r="E28" s="94" t="s">
        <v>111</v>
      </c>
      <c r="F28" s="25">
        <f t="shared" si="31"/>
        <v>1</v>
      </c>
      <c r="G28" s="25">
        <f t="shared" si="32"/>
        <v>1</v>
      </c>
      <c r="H28" s="7">
        <f t="shared" si="3"/>
        <v>0</v>
      </c>
      <c r="I28" s="7">
        <f t="shared" si="4"/>
        <v>0</v>
      </c>
      <c r="J28" s="7">
        <f t="shared" si="5"/>
        <v>8078.4530386740335</v>
      </c>
      <c r="K28" s="7">
        <f t="shared" si="6"/>
        <v>0</v>
      </c>
      <c r="L28" s="7">
        <f t="shared" si="7"/>
        <v>0</v>
      </c>
      <c r="M28" s="7">
        <f t="shared" si="8"/>
        <v>0</v>
      </c>
      <c r="N28" s="7">
        <f t="shared" si="9"/>
        <v>0</v>
      </c>
      <c r="O28" s="7">
        <f t="shared" si="10"/>
        <v>0</v>
      </c>
      <c r="P28" s="7">
        <f t="shared" si="11"/>
        <v>0</v>
      </c>
      <c r="Q28" s="7">
        <f t="shared" si="12"/>
        <v>0</v>
      </c>
      <c r="R28" s="7">
        <f t="shared" si="13"/>
        <v>0</v>
      </c>
      <c r="S28" s="7">
        <f t="shared" si="14"/>
        <v>0</v>
      </c>
      <c r="T28" s="7">
        <f t="shared" si="15"/>
        <v>0</v>
      </c>
      <c r="U28" s="7">
        <f t="shared" si="16"/>
        <v>0</v>
      </c>
      <c r="V28" s="7">
        <f t="shared" si="17"/>
        <v>0</v>
      </c>
      <c r="W28" s="91">
        <f t="shared" si="18"/>
        <v>0</v>
      </c>
      <c r="X28" s="91">
        <f t="shared" si="19"/>
        <v>0</v>
      </c>
      <c r="Y28" s="91">
        <f t="shared" si="20"/>
        <v>0</v>
      </c>
      <c r="Z28" s="91">
        <f t="shared" si="21"/>
        <v>0</v>
      </c>
      <c r="AA28" s="102">
        <f t="shared" si="33"/>
        <v>0</v>
      </c>
      <c r="AB28" s="102">
        <f t="shared" si="34"/>
        <v>0</v>
      </c>
      <c r="AC28" s="102">
        <f t="shared" si="35"/>
        <v>0</v>
      </c>
      <c r="AD28" s="106">
        <f t="shared" si="36"/>
        <v>8078.4530386740335</v>
      </c>
      <c r="AE28" s="106">
        <f t="shared" si="37"/>
        <v>0</v>
      </c>
      <c r="AF28" s="106">
        <f t="shared" si="38"/>
        <v>0</v>
      </c>
      <c r="AG28" s="106">
        <f t="shared" si="39"/>
        <v>0</v>
      </c>
      <c r="AH28" s="6">
        <v>0</v>
      </c>
      <c r="AI28" s="1">
        <f t="shared" si="40"/>
        <v>8078.4530386740335</v>
      </c>
    </row>
    <row r="29" spans="1:35">
      <c r="A29" s="26">
        <v>2.7E-4</v>
      </c>
      <c r="B29" s="5">
        <f t="shared" si="30"/>
        <v>7453.3594299551432</v>
      </c>
      <c r="C29" s="94" t="s">
        <v>263</v>
      </c>
      <c r="D29" s="94" t="s">
        <v>93</v>
      </c>
      <c r="E29" s="94" t="s">
        <v>111</v>
      </c>
      <c r="F29" s="25">
        <f t="shared" si="31"/>
        <v>1</v>
      </c>
      <c r="G29" s="25">
        <f t="shared" si="32"/>
        <v>1</v>
      </c>
      <c r="H29" s="7">
        <f t="shared" si="3"/>
        <v>0</v>
      </c>
      <c r="I29" s="7">
        <f t="shared" si="4"/>
        <v>0</v>
      </c>
      <c r="J29" s="7">
        <f t="shared" si="5"/>
        <v>7453.3591599551437</v>
      </c>
      <c r="K29" s="7">
        <f t="shared" si="6"/>
        <v>0</v>
      </c>
      <c r="L29" s="7">
        <f t="shared" si="7"/>
        <v>0</v>
      </c>
      <c r="M29" s="7">
        <f t="shared" si="8"/>
        <v>0</v>
      </c>
      <c r="N29" s="7">
        <f t="shared" si="9"/>
        <v>0</v>
      </c>
      <c r="O29" s="7">
        <f t="shared" si="10"/>
        <v>0</v>
      </c>
      <c r="P29" s="7">
        <f t="shared" si="11"/>
        <v>0</v>
      </c>
      <c r="Q29" s="7">
        <f t="shared" si="12"/>
        <v>0</v>
      </c>
      <c r="R29" s="7">
        <f t="shared" si="13"/>
        <v>0</v>
      </c>
      <c r="S29" s="7">
        <f t="shared" si="14"/>
        <v>0</v>
      </c>
      <c r="T29" s="7">
        <f t="shared" si="15"/>
        <v>0</v>
      </c>
      <c r="U29" s="7">
        <f t="shared" si="16"/>
        <v>0</v>
      </c>
      <c r="V29" s="7">
        <f t="shared" si="17"/>
        <v>0</v>
      </c>
      <c r="W29" s="91">
        <f t="shared" si="18"/>
        <v>0</v>
      </c>
      <c r="X29" s="91">
        <f t="shared" si="19"/>
        <v>0</v>
      </c>
      <c r="Y29" s="91">
        <f t="shared" si="20"/>
        <v>0</v>
      </c>
      <c r="Z29" s="91">
        <f t="shared" si="21"/>
        <v>0</v>
      </c>
      <c r="AA29" s="102">
        <f t="shared" si="33"/>
        <v>0</v>
      </c>
      <c r="AB29" s="102">
        <f t="shared" si="34"/>
        <v>0</v>
      </c>
      <c r="AC29" s="102">
        <f t="shared" si="35"/>
        <v>0</v>
      </c>
      <c r="AD29" s="106">
        <f t="shared" si="36"/>
        <v>7453.3591599551437</v>
      </c>
      <c r="AE29" s="106">
        <f t="shared" si="37"/>
        <v>0</v>
      </c>
      <c r="AF29" s="106">
        <f t="shared" si="38"/>
        <v>0</v>
      </c>
      <c r="AG29" s="106">
        <f t="shared" si="39"/>
        <v>0</v>
      </c>
      <c r="AH29" s="6">
        <v>0</v>
      </c>
      <c r="AI29" s="1">
        <f t="shared" si="40"/>
        <v>7453.3591599551437</v>
      </c>
    </row>
    <row r="30" spans="1:35">
      <c r="A30" s="26">
        <v>2.8000000000000003E-4</v>
      </c>
      <c r="B30" s="5">
        <f t="shared" si="30"/>
        <v>6537.0174473819743</v>
      </c>
      <c r="C30" s="94" t="s">
        <v>289</v>
      </c>
      <c r="D30" s="94" t="s">
        <v>93</v>
      </c>
      <c r="E30" s="94" t="s">
        <v>111</v>
      </c>
      <c r="F30" s="25">
        <f t="shared" si="31"/>
        <v>1</v>
      </c>
      <c r="G30" s="25">
        <f t="shared" si="32"/>
        <v>1</v>
      </c>
      <c r="H30" s="7">
        <f t="shared" si="3"/>
        <v>0</v>
      </c>
      <c r="I30" s="7">
        <f t="shared" si="4"/>
        <v>0</v>
      </c>
      <c r="J30" s="7">
        <f t="shared" si="5"/>
        <v>6537.0171673819741</v>
      </c>
      <c r="K30" s="7">
        <f t="shared" si="6"/>
        <v>0</v>
      </c>
      <c r="L30" s="7">
        <f t="shared" si="7"/>
        <v>0</v>
      </c>
      <c r="M30" s="7">
        <f t="shared" si="8"/>
        <v>0</v>
      </c>
      <c r="N30" s="7">
        <f t="shared" si="9"/>
        <v>0</v>
      </c>
      <c r="O30" s="7">
        <f t="shared" si="10"/>
        <v>0</v>
      </c>
      <c r="P30" s="7">
        <f t="shared" si="11"/>
        <v>0</v>
      </c>
      <c r="Q30" s="7">
        <f t="shared" si="12"/>
        <v>0</v>
      </c>
      <c r="R30" s="7">
        <f t="shared" si="13"/>
        <v>0</v>
      </c>
      <c r="S30" s="7">
        <f t="shared" si="14"/>
        <v>0</v>
      </c>
      <c r="T30" s="7">
        <f t="shared" si="15"/>
        <v>0</v>
      </c>
      <c r="U30" s="7">
        <f t="shared" si="16"/>
        <v>0</v>
      </c>
      <c r="V30" s="7">
        <f t="shared" si="17"/>
        <v>0</v>
      </c>
      <c r="W30" s="91">
        <f t="shared" si="18"/>
        <v>0</v>
      </c>
      <c r="X30" s="91">
        <f t="shared" si="19"/>
        <v>0</v>
      </c>
      <c r="Y30" s="91">
        <f t="shared" si="20"/>
        <v>0</v>
      </c>
      <c r="Z30" s="91">
        <f t="shared" si="21"/>
        <v>0</v>
      </c>
      <c r="AA30" s="102">
        <f t="shared" si="33"/>
        <v>0</v>
      </c>
      <c r="AB30" s="102">
        <f t="shared" si="34"/>
        <v>0</v>
      </c>
      <c r="AC30" s="102">
        <f t="shared" si="35"/>
        <v>0</v>
      </c>
      <c r="AD30" s="106">
        <f t="shared" si="36"/>
        <v>6537.0171673819741</v>
      </c>
      <c r="AE30" s="106">
        <f t="shared" si="37"/>
        <v>0</v>
      </c>
      <c r="AF30" s="106">
        <f t="shared" si="38"/>
        <v>0</v>
      </c>
      <c r="AG30" s="106">
        <f t="shared" si="39"/>
        <v>0</v>
      </c>
      <c r="AH30" s="6">
        <v>0</v>
      </c>
      <c r="AI30" s="1">
        <f t="shared" si="40"/>
        <v>6537.0171673819741</v>
      </c>
    </row>
    <row r="31" spans="1:35">
      <c r="A31" s="26">
        <v>2.9E-4</v>
      </c>
      <c r="B31" s="5">
        <f t="shared" si="30"/>
        <v>19607.505621474891</v>
      </c>
      <c r="C31" s="94" t="s">
        <v>211</v>
      </c>
      <c r="D31" s="94" t="s">
        <v>93</v>
      </c>
      <c r="E31" s="94" t="s">
        <v>111</v>
      </c>
      <c r="F31" s="25">
        <f t="shared" si="31"/>
        <v>2</v>
      </c>
      <c r="G31" s="25">
        <f t="shared" si="32"/>
        <v>2</v>
      </c>
      <c r="H31" s="7">
        <f t="shared" si="3"/>
        <v>0</v>
      </c>
      <c r="I31" s="7">
        <f t="shared" si="4"/>
        <v>0</v>
      </c>
      <c r="J31" s="7">
        <f t="shared" si="5"/>
        <v>9775.3710389089447</v>
      </c>
      <c r="K31" s="7">
        <f t="shared" si="6"/>
        <v>9832.1342925659465</v>
      </c>
      <c r="L31" s="7">
        <f t="shared" si="7"/>
        <v>0</v>
      </c>
      <c r="M31" s="7">
        <f t="shared" si="8"/>
        <v>0</v>
      </c>
      <c r="N31" s="7">
        <f t="shared" si="9"/>
        <v>0</v>
      </c>
      <c r="O31" s="7">
        <f t="shared" si="10"/>
        <v>0</v>
      </c>
      <c r="P31" s="7">
        <f t="shared" si="11"/>
        <v>0</v>
      </c>
      <c r="Q31" s="7">
        <f t="shared" si="12"/>
        <v>0</v>
      </c>
      <c r="R31" s="7">
        <f t="shared" si="13"/>
        <v>0</v>
      </c>
      <c r="S31" s="7">
        <f t="shared" si="14"/>
        <v>0</v>
      </c>
      <c r="T31" s="7">
        <f t="shared" si="15"/>
        <v>0</v>
      </c>
      <c r="U31" s="7">
        <f t="shared" si="16"/>
        <v>0</v>
      </c>
      <c r="V31" s="7">
        <f t="shared" si="17"/>
        <v>0</v>
      </c>
      <c r="W31" s="91">
        <f t="shared" si="18"/>
        <v>0</v>
      </c>
      <c r="X31" s="91">
        <f t="shared" si="19"/>
        <v>0</v>
      </c>
      <c r="Y31" s="91">
        <f t="shared" si="20"/>
        <v>0</v>
      </c>
      <c r="Z31" s="91">
        <f t="shared" si="21"/>
        <v>0</v>
      </c>
      <c r="AA31" s="102">
        <f t="shared" si="33"/>
        <v>0</v>
      </c>
      <c r="AB31" s="102">
        <f t="shared" si="34"/>
        <v>0</v>
      </c>
      <c r="AC31" s="102">
        <f t="shared" si="35"/>
        <v>0</v>
      </c>
      <c r="AD31" s="106">
        <f t="shared" si="36"/>
        <v>9832.1342925659465</v>
      </c>
      <c r="AE31" s="106">
        <f t="shared" si="37"/>
        <v>9775.3710389089447</v>
      </c>
      <c r="AF31" s="106">
        <f t="shared" si="38"/>
        <v>0</v>
      </c>
      <c r="AG31" s="106">
        <f t="shared" si="39"/>
        <v>0</v>
      </c>
      <c r="AH31" s="6">
        <v>0</v>
      </c>
      <c r="AI31" s="1">
        <f t="shared" si="40"/>
        <v>19607.505331474891</v>
      </c>
    </row>
    <row r="32" spans="1:35">
      <c r="A32" s="26">
        <v>3.0000000000000003E-4</v>
      </c>
      <c r="B32" s="5">
        <f t="shared" si="30"/>
        <v>18526.907299411512</v>
      </c>
      <c r="C32" s="94" t="s">
        <v>214</v>
      </c>
      <c r="D32" s="94" t="s">
        <v>115</v>
      </c>
      <c r="E32" s="94" t="s">
        <v>111</v>
      </c>
      <c r="F32" s="25">
        <f t="shared" si="31"/>
        <v>2</v>
      </c>
      <c r="G32" s="25">
        <f t="shared" si="32"/>
        <v>2</v>
      </c>
      <c r="H32" s="7">
        <f t="shared" si="3"/>
        <v>0</v>
      </c>
      <c r="I32" s="7">
        <f t="shared" si="4"/>
        <v>0</v>
      </c>
      <c r="J32" s="7">
        <f t="shared" si="5"/>
        <v>9374.2787536863707</v>
      </c>
      <c r="K32" s="7">
        <f t="shared" si="6"/>
        <v>0</v>
      </c>
      <c r="L32" s="7">
        <f t="shared" si="7"/>
        <v>9152.6282457251418</v>
      </c>
      <c r="M32" s="7">
        <f t="shared" si="8"/>
        <v>0</v>
      </c>
      <c r="N32" s="7">
        <f t="shared" si="9"/>
        <v>0</v>
      </c>
      <c r="O32" s="7">
        <f t="shared" si="10"/>
        <v>0</v>
      </c>
      <c r="P32" s="7">
        <f t="shared" si="11"/>
        <v>0</v>
      </c>
      <c r="Q32" s="7">
        <f t="shared" si="12"/>
        <v>0</v>
      </c>
      <c r="R32" s="7">
        <f t="shared" si="13"/>
        <v>0</v>
      </c>
      <c r="S32" s="7">
        <f t="shared" si="14"/>
        <v>0</v>
      </c>
      <c r="T32" s="7">
        <f t="shared" si="15"/>
        <v>0</v>
      </c>
      <c r="U32" s="7">
        <f t="shared" si="16"/>
        <v>0</v>
      </c>
      <c r="V32" s="7">
        <f t="shared" si="17"/>
        <v>0</v>
      </c>
      <c r="W32" s="91">
        <f t="shared" si="18"/>
        <v>0</v>
      </c>
      <c r="X32" s="91">
        <f t="shared" si="19"/>
        <v>0</v>
      </c>
      <c r="Y32" s="91">
        <f t="shared" si="20"/>
        <v>0</v>
      </c>
      <c r="Z32" s="91">
        <f t="shared" si="21"/>
        <v>0</v>
      </c>
      <c r="AA32" s="102">
        <f t="shared" si="33"/>
        <v>0</v>
      </c>
      <c r="AB32" s="102">
        <f t="shared" si="34"/>
        <v>0</v>
      </c>
      <c r="AC32" s="102">
        <f t="shared" si="35"/>
        <v>0</v>
      </c>
      <c r="AD32" s="106">
        <f t="shared" si="36"/>
        <v>9374.2787536863707</v>
      </c>
      <c r="AE32" s="106">
        <f t="shared" si="37"/>
        <v>9152.6282457251418</v>
      </c>
      <c r="AF32" s="106">
        <f t="shared" si="38"/>
        <v>0</v>
      </c>
      <c r="AG32" s="106">
        <f t="shared" si="39"/>
        <v>0</v>
      </c>
      <c r="AH32" s="6">
        <v>0</v>
      </c>
      <c r="AI32" s="1">
        <f t="shared" si="40"/>
        <v>18526.906999411513</v>
      </c>
    </row>
    <row r="33" spans="1:35">
      <c r="A33" s="26">
        <v>3.1E-4</v>
      </c>
      <c r="B33" s="5">
        <f t="shared" si="30"/>
        <v>9305.0785841504385</v>
      </c>
      <c r="C33" s="94" t="s">
        <v>215</v>
      </c>
      <c r="D33" s="94" t="s">
        <v>79</v>
      </c>
      <c r="E33" s="94" t="s">
        <v>111</v>
      </c>
      <c r="F33" s="25">
        <f t="shared" si="31"/>
        <v>1</v>
      </c>
      <c r="G33" s="25">
        <f t="shared" si="32"/>
        <v>1</v>
      </c>
      <c r="H33" s="7">
        <f t="shared" si="3"/>
        <v>0</v>
      </c>
      <c r="I33" s="7">
        <f t="shared" si="4"/>
        <v>0</v>
      </c>
      <c r="J33" s="7">
        <f t="shared" si="5"/>
        <v>9305.078274150439</v>
      </c>
      <c r="K33" s="7">
        <f t="shared" si="6"/>
        <v>0</v>
      </c>
      <c r="L33" s="7">
        <f t="shared" si="7"/>
        <v>0</v>
      </c>
      <c r="M33" s="7">
        <f t="shared" si="8"/>
        <v>0</v>
      </c>
      <c r="N33" s="7">
        <f t="shared" si="9"/>
        <v>0</v>
      </c>
      <c r="O33" s="7">
        <f t="shared" si="10"/>
        <v>0</v>
      </c>
      <c r="P33" s="7">
        <f t="shared" si="11"/>
        <v>0</v>
      </c>
      <c r="Q33" s="7">
        <f t="shared" si="12"/>
        <v>0</v>
      </c>
      <c r="R33" s="7">
        <f t="shared" si="13"/>
        <v>0</v>
      </c>
      <c r="S33" s="7">
        <f t="shared" si="14"/>
        <v>0</v>
      </c>
      <c r="T33" s="7">
        <f t="shared" si="15"/>
        <v>0</v>
      </c>
      <c r="U33" s="7">
        <f t="shared" si="16"/>
        <v>0</v>
      </c>
      <c r="V33" s="7">
        <f t="shared" si="17"/>
        <v>0</v>
      </c>
      <c r="W33" s="91">
        <f t="shared" si="18"/>
        <v>0</v>
      </c>
      <c r="X33" s="91">
        <f t="shared" si="19"/>
        <v>0</v>
      </c>
      <c r="Y33" s="91">
        <f t="shared" si="20"/>
        <v>0</v>
      </c>
      <c r="Z33" s="91">
        <f t="shared" si="21"/>
        <v>0</v>
      </c>
      <c r="AA33" s="102">
        <f t="shared" si="33"/>
        <v>0</v>
      </c>
      <c r="AB33" s="102">
        <f t="shared" si="34"/>
        <v>0</v>
      </c>
      <c r="AC33" s="102">
        <f t="shared" si="35"/>
        <v>0</v>
      </c>
      <c r="AD33" s="106">
        <f t="shared" si="36"/>
        <v>9305.078274150439</v>
      </c>
      <c r="AE33" s="106">
        <f t="shared" si="37"/>
        <v>0</v>
      </c>
      <c r="AF33" s="106">
        <f t="shared" si="38"/>
        <v>0</v>
      </c>
      <c r="AG33" s="106">
        <f t="shared" si="39"/>
        <v>0</v>
      </c>
      <c r="AH33" s="6">
        <v>0</v>
      </c>
      <c r="AI33" s="1">
        <f t="shared" si="40"/>
        <v>9305.078274150439</v>
      </c>
    </row>
    <row r="34" spans="1:35">
      <c r="A34" s="26">
        <v>3.2000000000000003E-4</v>
      </c>
      <c r="B34" s="5">
        <f t="shared" si="30"/>
        <v>26427.042203244528</v>
      </c>
      <c r="C34" s="94" t="s">
        <v>298</v>
      </c>
      <c r="D34" s="94" t="s">
        <v>103</v>
      </c>
      <c r="E34" s="94" t="s">
        <v>111</v>
      </c>
      <c r="F34" s="25">
        <f t="shared" si="31"/>
        <v>3</v>
      </c>
      <c r="G34" s="25">
        <f t="shared" si="32"/>
        <v>3</v>
      </c>
      <c r="H34" s="7">
        <f t="shared" si="3"/>
        <v>0</v>
      </c>
      <c r="I34" s="7">
        <f t="shared" si="4"/>
        <v>8709.2042537587095</v>
      </c>
      <c r="J34" s="7">
        <f t="shared" si="5"/>
        <v>0</v>
      </c>
      <c r="K34" s="7">
        <f t="shared" si="6"/>
        <v>0</v>
      </c>
      <c r="L34" s="7">
        <f t="shared" si="7"/>
        <v>0</v>
      </c>
      <c r="M34" s="7">
        <f t="shared" si="8"/>
        <v>8905.1469644461577</v>
      </c>
      <c r="N34" s="7">
        <f t="shared" si="9"/>
        <v>8812.6906650396577</v>
      </c>
      <c r="O34" s="7">
        <f t="shared" si="10"/>
        <v>0</v>
      </c>
      <c r="P34" s="7">
        <f t="shared" si="11"/>
        <v>0</v>
      </c>
      <c r="Q34" s="7">
        <f t="shared" si="12"/>
        <v>0</v>
      </c>
      <c r="R34" s="7">
        <f t="shared" si="13"/>
        <v>0</v>
      </c>
      <c r="S34" s="7">
        <f t="shared" si="14"/>
        <v>0</v>
      </c>
      <c r="T34" s="7">
        <f t="shared" si="15"/>
        <v>0</v>
      </c>
      <c r="U34" s="7">
        <f t="shared" si="16"/>
        <v>0</v>
      </c>
      <c r="V34" s="7">
        <f t="shared" si="17"/>
        <v>0</v>
      </c>
      <c r="W34" s="91">
        <f t="shared" si="18"/>
        <v>0</v>
      </c>
      <c r="X34" s="91">
        <f t="shared" si="19"/>
        <v>0</v>
      </c>
      <c r="Y34" s="91">
        <f t="shared" si="20"/>
        <v>0</v>
      </c>
      <c r="Z34" s="91">
        <f t="shared" si="21"/>
        <v>0</v>
      </c>
      <c r="AA34" s="102">
        <f t="shared" si="33"/>
        <v>0</v>
      </c>
      <c r="AB34" s="102">
        <f t="shared" si="34"/>
        <v>0</v>
      </c>
      <c r="AC34" s="102">
        <f t="shared" si="35"/>
        <v>0</v>
      </c>
      <c r="AD34" s="106">
        <f t="shared" si="36"/>
        <v>8905.1469644461577</v>
      </c>
      <c r="AE34" s="106">
        <f t="shared" si="37"/>
        <v>8812.6906650396577</v>
      </c>
      <c r="AF34" s="106">
        <f t="shared" si="38"/>
        <v>8709.2042537587095</v>
      </c>
      <c r="AG34" s="106">
        <f t="shared" si="39"/>
        <v>0</v>
      </c>
      <c r="AH34" s="6">
        <v>0</v>
      </c>
      <c r="AI34" s="1">
        <f t="shared" si="40"/>
        <v>26427.041883244528</v>
      </c>
    </row>
    <row r="35" spans="1:35">
      <c r="A35" s="26">
        <v>3.3E-4</v>
      </c>
      <c r="B35" s="5">
        <f t="shared" si="30"/>
        <v>18480.256664434659</v>
      </c>
      <c r="C35" s="94" t="s">
        <v>216</v>
      </c>
      <c r="D35" s="94" t="s">
        <v>115</v>
      </c>
      <c r="E35" s="94" t="s">
        <v>111</v>
      </c>
      <c r="F35" s="25">
        <f t="shared" si="31"/>
        <v>2</v>
      </c>
      <c r="G35" s="25">
        <f t="shared" si="32"/>
        <v>2</v>
      </c>
      <c r="H35" s="7">
        <f t="shared" si="3"/>
        <v>0</v>
      </c>
      <c r="I35" s="7">
        <f t="shared" si="4"/>
        <v>0</v>
      </c>
      <c r="J35" s="7">
        <f t="shared" si="5"/>
        <v>9163.9508648784158</v>
      </c>
      <c r="K35" s="7">
        <f t="shared" si="6"/>
        <v>0</v>
      </c>
      <c r="L35" s="7">
        <f t="shared" si="7"/>
        <v>0</v>
      </c>
      <c r="M35" s="7">
        <f t="shared" si="8"/>
        <v>0</v>
      </c>
      <c r="N35" s="7">
        <f t="shared" si="9"/>
        <v>9316.3054695562441</v>
      </c>
      <c r="O35" s="7">
        <f t="shared" si="10"/>
        <v>0</v>
      </c>
      <c r="P35" s="7">
        <f t="shared" si="11"/>
        <v>0</v>
      </c>
      <c r="Q35" s="7">
        <f t="shared" si="12"/>
        <v>0</v>
      </c>
      <c r="R35" s="7">
        <f t="shared" si="13"/>
        <v>0</v>
      </c>
      <c r="S35" s="7">
        <f t="shared" si="14"/>
        <v>0</v>
      </c>
      <c r="T35" s="7">
        <f t="shared" si="15"/>
        <v>0</v>
      </c>
      <c r="U35" s="7">
        <f t="shared" si="16"/>
        <v>0</v>
      </c>
      <c r="V35" s="7">
        <f t="shared" si="17"/>
        <v>0</v>
      </c>
      <c r="W35" s="91">
        <f t="shared" si="18"/>
        <v>0</v>
      </c>
      <c r="X35" s="91">
        <f t="shared" si="19"/>
        <v>0</v>
      </c>
      <c r="Y35" s="91">
        <f t="shared" si="20"/>
        <v>0</v>
      </c>
      <c r="Z35" s="91">
        <f t="shared" si="21"/>
        <v>0</v>
      </c>
      <c r="AA35" s="102">
        <f t="shared" si="33"/>
        <v>0</v>
      </c>
      <c r="AB35" s="102">
        <f t="shared" si="34"/>
        <v>0</v>
      </c>
      <c r="AC35" s="102">
        <f t="shared" si="35"/>
        <v>0</v>
      </c>
      <c r="AD35" s="106">
        <f t="shared" si="36"/>
        <v>9316.3054695562441</v>
      </c>
      <c r="AE35" s="106">
        <f t="shared" si="37"/>
        <v>9163.9508648784158</v>
      </c>
      <c r="AF35" s="106">
        <f t="shared" si="38"/>
        <v>0</v>
      </c>
      <c r="AG35" s="106">
        <f t="shared" si="39"/>
        <v>0</v>
      </c>
      <c r="AH35" s="6">
        <v>0</v>
      </c>
      <c r="AI35" s="1">
        <f t="shared" si="40"/>
        <v>18480.25633443466</v>
      </c>
    </row>
    <row r="36" spans="1:35">
      <c r="A36" s="26">
        <v>3.4000000000000002E-4</v>
      </c>
      <c r="B36" s="5">
        <f t="shared" si="30"/>
        <v>8769.3418297445132</v>
      </c>
      <c r="C36" s="94" t="s">
        <v>222</v>
      </c>
      <c r="D36" s="94" t="s">
        <v>93</v>
      </c>
      <c r="E36" s="94" t="s">
        <v>111</v>
      </c>
      <c r="F36" s="25">
        <f t="shared" si="31"/>
        <v>1</v>
      </c>
      <c r="G36" s="25">
        <f t="shared" si="32"/>
        <v>1</v>
      </c>
      <c r="H36" s="7">
        <f t="shared" si="3"/>
        <v>0</v>
      </c>
      <c r="I36" s="7">
        <f t="shared" si="4"/>
        <v>0</v>
      </c>
      <c r="J36" s="7">
        <f t="shared" si="5"/>
        <v>8769.3414897445127</v>
      </c>
      <c r="K36" s="7">
        <f t="shared" si="6"/>
        <v>0</v>
      </c>
      <c r="L36" s="7">
        <f t="shared" si="7"/>
        <v>0</v>
      </c>
      <c r="M36" s="7">
        <f t="shared" si="8"/>
        <v>0</v>
      </c>
      <c r="N36" s="7">
        <f t="shared" si="9"/>
        <v>0</v>
      </c>
      <c r="O36" s="7">
        <f t="shared" si="10"/>
        <v>0</v>
      </c>
      <c r="P36" s="7">
        <f t="shared" si="11"/>
        <v>0</v>
      </c>
      <c r="Q36" s="7">
        <f t="shared" si="12"/>
        <v>0</v>
      </c>
      <c r="R36" s="7">
        <f t="shared" si="13"/>
        <v>0</v>
      </c>
      <c r="S36" s="7">
        <f t="shared" si="14"/>
        <v>0</v>
      </c>
      <c r="T36" s="7">
        <f t="shared" si="15"/>
        <v>0</v>
      </c>
      <c r="U36" s="7">
        <f t="shared" si="16"/>
        <v>0</v>
      </c>
      <c r="V36" s="7">
        <f t="shared" si="17"/>
        <v>0</v>
      </c>
      <c r="W36" s="91">
        <f t="shared" si="18"/>
        <v>0</v>
      </c>
      <c r="X36" s="91">
        <f t="shared" si="19"/>
        <v>0</v>
      </c>
      <c r="Y36" s="91">
        <f t="shared" si="20"/>
        <v>0</v>
      </c>
      <c r="Z36" s="91">
        <f t="shared" si="21"/>
        <v>0</v>
      </c>
      <c r="AA36" s="102">
        <f t="shared" si="33"/>
        <v>0</v>
      </c>
      <c r="AB36" s="102">
        <f t="shared" si="34"/>
        <v>0</v>
      </c>
      <c r="AC36" s="102">
        <f t="shared" si="35"/>
        <v>0</v>
      </c>
      <c r="AD36" s="106">
        <f t="shared" si="36"/>
        <v>8769.3414897445127</v>
      </c>
      <c r="AE36" s="106">
        <f t="shared" si="37"/>
        <v>0</v>
      </c>
      <c r="AF36" s="106">
        <f t="shared" si="38"/>
        <v>0</v>
      </c>
      <c r="AG36" s="106">
        <f t="shared" si="39"/>
        <v>0</v>
      </c>
      <c r="AH36" s="6">
        <v>0</v>
      </c>
      <c r="AI36" s="1">
        <f t="shared" si="40"/>
        <v>8769.3414897445127</v>
      </c>
    </row>
    <row r="37" spans="1:35">
      <c r="A37" s="26">
        <v>3.5000000000000005E-4</v>
      </c>
      <c r="B37" s="5">
        <f t="shared" si="30"/>
        <v>8765.1364248111749</v>
      </c>
      <c r="C37" s="94" t="s">
        <v>223</v>
      </c>
      <c r="D37" s="94" t="s">
        <v>93</v>
      </c>
      <c r="E37" s="94" t="s">
        <v>111</v>
      </c>
      <c r="F37" s="25">
        <f t="shared" si="31"/>
        <v>1</v>
      </c>
      <c r="G37" s="25">
        <f t="shared" si="32"/>
        <v>1</v>
      </c>
      <c r="H37" s="7">
        <f t="shared" si="3"/>
        <v>0</v>
      </c>
      <c r="I37" s="7">
        <f t="shared" si="4"/>
        <v>0</v>
      </c>
      <c r="J37" s="7">
        <f t="shared" si="5"/>
        <v>8765.1360748111747</v>
      </c>
      <c r="K37" s="7">
        <f t="shared" si="6"/>
        <v>0</v>
      </c>
      <c r="L37" s="7">
        <f t="shared" si="7"/>
        <v>0</v>
      </c>
      <c r="M37" s="7">
        <f t="shared" si="8"/>
        <v>0</v>
      </c>
      <c r="N37" s="7">
        <f t="shared" si="9"/>
        <v>0</v>
      </c>
      <c r="O37" s="7">
        <f t="shared" si="10"/>
        <v>0</v>
      </c>
      <c r="P37" s="7">
        <f t="shared" si="11"/>
        <v>0</v>
      </c>
      <c r="Q37" s="7">
        <f t="shared" si="12"/>
        <v>0</v>
      </c>
      <c r="R37" s="7">
        <f t="shared" si="13"/>
        <v>0</v>
      </c>
      <c r="S37" s="7">
        <f t="shared" si="14"/>
        <v>0</v>
      </c>
      <c r="T37" s="7">
        <f t="shared" si="15"/>
        <v>0</v>
      </c>
      <c r="U37" s="7">
        <f t="shared" si="16"/>
        <v>0</v>
      </c>
      <c r="V37" s="7">
        <f t="shared" si="17"/>
        <v>0</v>
      </c>
      <c r="W37" s="91">
        <f t="shared" si="18"/>
        <v>0</v>
      </c>
      <c r="X37" s="91">
        <f t="shared" si="19"/>
        <v>0</v>
      </c>
      <c r="Y37" s="91">
        <f t="shared" si="20"/>
        <v>0</v>
      </c>
      <c r="Z37" s="91">
        <f t="shared" si="21"/>
        <v>0</v>
      </c>
      <c r="AA37" s="102">
        <f t="shared" si="33"/>
        <v>0</v>
      </c>
      <c r="AB37" s="102">
        <f t="shared" si="34"/>
        <v>0</v>
      </c>
      <c r="AC37" s="102">
        <f t="shared" si="35"/>
        <v>0</v>
      </c>
      <c r="AD37" s="106">
        <f t="shared" si="36"/>
        <v>8765.1360748111747</v>
      </c>
      <c r="AE37" s="106">
        <f t="shared" si="37"/>
        <v>0</v>
      </c>
      <c r="AF37" s="106">
        <f t="shared" si="38"/>
        <v>0</v>
      </c>
      <c r="AG37" s="106">
        <f t="shared" si="39"/>
        <v>0</v>
      </c>
      <c r="AH37" s="6">
        <v>0</v>
      </c>
      <c r="AI37" s="1">
        <f t="shared" si="40"/>
        <v>8765.1360748111747</v>
      </c>
    </row>
    <row r="38" spans="1:35">
      <c r="A38" s="26">
        <v>3.6000000000000002E-4</v>
      </c>
      <c r="B38" s="5">
        <f t="shared" si="30"/>
        <v>25309.453138936573</v>
      </c>
      <c r="C38" s="94" t="s">
        <v>227</v>
      </c>
      <c r="D38" s="94" t="s">
        <v>293</v>
      </c>
      <c r="E38" s="94" t="s">
        <v>111</v>
      </c>
      <c r="F38" s="25">
        <f t="shared" si="31"/>
        <v>3</v>
      </c>
      <c r="G38" s="25">
        <f t="shared" si="32"/>
        <v>3</v>
      </c>
      <c r="H38" s="7">
        <f t="shared" si="3"/>
        <v>0</v>
      </c>
      <c r="I38" s="7">
        <f t="shared" si="4"/>
        <v>0</v>
      </c>
      <c r="J38" s="7">
        <f t="shared" si="5"/>
        <v>8510.0686765219416</v>
      </c>
      <c r="K38" s="7">
        <f t="shared" si="6"/>
        <v>8609.4260382641132</v>
      </c>
      <c r="L38" s="7">
        <f t="shared" si="7"/>
        <v>8189.9580641505163</v>
      </c>
      <c r="M38" s="7">
        <f t="shared" si="8"/>
        <v>0</v>
      </c>
      <c r="N38" s="7">
        <f t="shared" si="9"/>
        <v>0</v>
      </c>
      <c r="O38" s="7">
        <f t="shared" si="10"/>
        <v>0</v>
      </c>
      <c r="P38" s="7">
        <f t="shared" si="11"/>
        <v>0</v>
      </c>
      <c r="Q38" s="7">
        <f t="shared" si="12"/>
        <v>0</v>
      </c>
      <c r="R38" s="7">
        <f t="shared" si="13"/>
        <v>0</v>
      </c>
      <c r="S38" s="7">
        <f t="shared" si="14"/>
        <v>0</v>
      </c>
      <c r="T38" s="7">
        <f t="shared" si="15"/>
        <v>0</v>
      </c>
      <c r="U38" s="7">
        <f t="shared" si="16"/>
        <v>0</v>
      </c>
      <c r="V38" s="7">
        <f t="shared" si="17"/>
        <v>0</v>
      </c>
      <c r="W38" s="91">
        <f t="shared" si="18"/>
        <v>0</v>
      </c>
      <c r="X38" s="91">
        <f t="shared" si="19"/>
        <v>0</v>
      </c>
      <c r="Y38" s="91">
        <f t="shared" si="20"/>
        <v>0</v>
      </c>
      <c r="Z38" s="91">
        <f t="shared" si="21"/>
        <v>0</v>
      </c>
      <c r="AA38" s="102">
        <f t="shared" si="33"/>
        <v>0</v>
      </c>
      <c r="AB38" s="102">
        <f t="shared" si="34"/>
        <v>0</v>
      </c>
      <c r="AC38" s="102">
        <f t="shared" si="35"/>
        <v>0</v>
      </c>
      <c r="AD38" s="106">
        <f t="shared" si="36"/>
        <v>8609.4260382641132</v>
      </c>
      <c r="AE38" s="106">
        <f t="shared" si="37"/>
        <v>8510.0686765219416</v>
      </c>
      <c r="AF38" s="106">
        <f t="shared" si="38"/>
        <v>8189.9580641505163</v>
      </c>
      <c r="AG38" s="106">
        <f t="shared" si="39"/>
        <v>0</v>
      </c>
      <c r="AH38" s="6">
        <v>0</v>
      </c>
      <c r="AI38" s="1">
        <f t="shared" si="40"/>
        <v>25309.452778936571</v>
      </c>
    </row>
    <row r="39" spans="1:35">
      <c r="A39" s="26">
        <v>3.6999999999999999E-4</v>
      </c>
      <c r="B39" s="5">
        <f t="shared" si="30"/>
        <v>8479.4714903897002</v>
      </c>
      <c r="C39" s="94" t="s">
        <v>229</v>
      </c>
      <c r="D39" s="94" t="s">
        <v>85</v>
      </c>
      <c r="E39" s="94" t="s">
        <v>111</v>
      </c>
      <c r="F39" s="25">
        <f t="shared" si="31"/>
        <v>1</v>
      </c>
      <c r="G39" s="25">
        <f t="shared" si="32"/>
        <v>1</v>
      </c>
      <c r="H39" s="7">
        <f t="shared" si="3"/>
        <v>0</v>
      </c>
      <c r="I39" s="7">
        <f t="shared" si="4"/>
        <v>0</v>
      </c>
      <c r="J39" s="7">
        <f t="shared" si="5"/>
        <v>8479.4711203897004</v>
      </c>
      <c r="K39" s="7">
        <f t="shared" si="6"/>
        <v>0</v>
      </c>
      <c r="L39" s="7">
        <f t="shared" si="7"/>
        <v>0</v>
      </c>
      <c r="M39" s="7">
        <f t="shared" si="8"/>
        <v>0</v>
      </c>
      <c r="N39" s="7">
        <f t="shared" si="9"/>
        <v>0</v>
      </c>
      <c r="O39" s="7">
        <f t="shared" si="10"/>
        <v>0</v>
      </c>
      <c r="P39" s="7">
        <f t="shared" si="11"/>
        <v>0</v>
      </c>
      <c r="Q39" s="7">
        <f t="shared" si="12"/>
        <v>0</v>
      </c>
      <c r="R39" s="7">
        <f t="shared" si="13"/>
        <v>0</v>
      </c>
      <c r="S39" s="7">
        <f t="shared" si="14"/>
        <v>0</v>
      </c>
      <c r="T39" s="7">
        <f t="shared" si="15"/>
        <v>0</v>
      </c>
      <c r="U39" s="7">
        <f t="shared" si="16"/>
        <v>0</v>
      </c>
      <c r="V39" s="7">
        <f t="shared" si="17"/>
        <v>0</v>
      </c>
      <c r="W39" s="91">
        <f t="shared" si="18"/>
        <v>0</v>
      </c>
      <c r="X39" s="91">
        <f t="shared" si="19"/>
        <v>0</v>
      </c>
      <c r="Y39" s="91">
        <f t="shared" si="20"/>
        <v>0</v>
      </c>
      <c r="Z39" s="91">
        <f t="shared" si="21"/>
        <v>0</v>
      </c>
      <c r="AA39" s="102">
        <f t="shared" si="33"/>
        <v>0</v>
      </c>
      <c r="AB39" s="102">
        <f t="shared" si="34"/>
        <v>0</v>
      </c>
      <c r="AC39" s="102">
        <f t="shared" si="35"/>
        <v>0</v>
      </c>
      <c r="AD39" s="106">
        <f t="shared" si="36"/>
        <v>8479.4711203897004</v>
      </c>
      <c r="AE39" s="106">
        <f t="shared" si="37"/>
        <v>0</v>
      </c>
      <c r="AF39" s="106">
        <f t="shared" si="38"/>
        <v>0</v>
      </c>
      <c r="AG39" s="106">
        <f t="shared" si="39"/>
        <v>0</v>
      </c>
      <c r="AH39" s="6">
        <v>0</v>
      </c>
      <c r="AI39" s="1">
        <f t="shared" si="40"/>
        <v>8479.4711203897004</v>
      </c>
    </row>
    <row r="40" spans="1:35">
      <c r="A40" s="26">
        <v>3.8000000000000002E-4</v>
      </c>
      <c r="B40" s="5">
        <f t="shared" si="30"/>
        <v>8125.1392997599478</v>
      </c>
      <c r="C40" s="94" t="s">
        <v>240</v>
      </c>
      <c r="D40" s="94" t="s">
        <v>79</v>
      </c>
      <c r="E40" s="94" t="s">
        <v>111</v>
      </c>
      <c r="F40" s="25">
        <f t="shared" si="31"/>
        <v>1</v>
      </c>
      <c r="G40" s="25">
        <f t="shared" si="32"/>
        <v>1</v>
      </c>
      <c r="H40" s="7">
        <f t="shared" si="3"/>
        <v>0</v>
      </c>
      <c r="I40" s="7">
        <f t="shared" si="4"/>
        <v>0</v>
      </c>
      <c r="J40" s="7">
        <f t="shared" si="5"/>
        <v>8125.1389197599474</v>
      </c>
      <c r="K40" s="7">
        <f t="shared" si="6"/>
        <v>0</v>
      </c>
      <c r="L40" s="7">
        <f t="shared" si="7"/>
        <v>0</v>
      </c>
      <c r="M40" s="7">
        <f t="shared" si="8"/>
        <v>0</v>
      </c>
      <c r="N40" s="7">
        <f t="shared" si="9"/>
        <v>0</v>
      </c>
      <c r="O40" s="7">
        <f t="shared" si="10"/>
        <v>0</v>
      </c>
      <c r="P40" s="7">
        <f t="shared" si="11"/>
        <v>0</v>
      </c>
      <c r="Q40" s="7">
        <f t="shared" si="12"/>
        <v>0</v>
      </c>
      <c r="R40" s="7">
        <f t="shared" si="13"/>
        <v>0</v>
      </c>
      <c r="S40" s="7">
        <f t="shared" si="14"/>
        <v>0</v>
      </c>
      <c r="T40" s="7">
        <f t="shared" si="15"/>
        <v>0</v>
      </c>
      <c r="U40" s="7">
        <f t="shared" si="16"/>
        <v>0</v>
      </c>
      <c r="V40" s="7">
        <f t="shared" si="17"/>
        <v>0</v>
      </c>
      <c r="W40" s="91">
        <f t="shared" si="18"/>
        <v>0</v>
      </c>
      <c r="X40" s="91">
        <f t="shared" si="19"/>
        <v>0</v>
      </c>
      <c r="Y40" s="91">
        <f t="shared" si="20"/>
        <v>0</v>
      </c>
      <c r="Z40" s="91">
        <f t="shared" si="21"/>
        <v>0</v>
      </c>
      <c r="AA40" s="102">
        <f t="shared" si="33"/>
        <v>0</v>
      </c>
      <c r="AB40" s="102">
        <f t="shared" si="34"/>
        <v>0</v>
      </c>
      <c r="AC40" s="102">
        <f t="shared" si="35"/>
        <v>0</v>
      </c>
      <c r="AD40" s="106">
        <f t="shared" si="36"/>
        <v>8125.1389197599474</v>
      </c>
      <c r="AE40" s="106">
        <f t="shared" si="37"/>
        <v>0</v>
      </c>
      <c r="AF40" s="106">
        <f t="shared" si="38"/>
        <v>0</v>
      </c>
      <c r="AG40" s="106">
        <f t="shared" si="39"/>
        <v>0</v>
      </c>
      <c r="AH40" s="6">
        <v>0</v>
      </c>
      <c r="AI40" s="1">
        <f t="shared" si="40"/>
        <v>8125.1389197599474</v>
      </c>
    </row>
    <row r="41" spans="1:35">
      <c r="A41" s="26">
        <v>3.9000000000000005E-4</v>
      </c>
      <c r="B41" s="5">
        <f t="shared" si="30"/>
        <v>7742.2816936020581</v>
      </c>
      <c r="C41" s="94" t="s">
        <v>323</v>
      </c>
      <c r="D41" s="94" t="s">
        <v>325</v>
      </c>
      <c r="E41" s="94" t="s">
        <v>111</v>
      </c>
      <c r="F41" s="25">
        <f t="shared" si="31"/>
        <v>1</v>
      </c>
      <c r="G41" s="25">
        <f t="shared" si="32"/>
        <v>1</v>
      </c>
      <c r="H41" s="7">
        <f t="shared" si="3"/>
        <v>0</v>
      </c>
      <c r="I41" s="7">
        <f t="shared" si="4"/>
        <v>0</v>
      </c>
      <c r="J41" s="7">
        <f t="shared" si="5"/>
        <v>0</v>
      </c>
      <c r="K41" s="7">
        <f t="shared" si="6"/>
        <v>0</v>
      </c>
      <c r="L41" s="7">
        <f t="shared" si="7"/>
        <v>0</v>
      </c>
      <c r="M41" s="7">
        <f t="shared" si="8"/>
        <v>0</v>
      </c>
      <c r="N41" s="7">
        <f t="shared" si="9"/>
        <v>7742.281303602058</v>
      </c>
      <c r="O41" s="7">
        <f t="shared" si="10"/>
        <v>0</v>
      </c>
      <c r="P41" s="7">
        <f t="shared" si="11"/>
        <v>0</v>
      </c>
      <c r="Q41" s="7">
        <f t="shared" si="12"/>
        <v>0</v>
      </c>
      <c r="R41" s="7">
        <f t="shared" si="13"/>
        <v>0</v>
      </c>
      <c r="S41" s="7">
        <f t="shared" si="14"/>
        <v>0</v>
      </c>
      <c r="T41" s="7">
        <f t="shared" si="15"/>
        <v>0</v>
      </c>
      <c r="U41" s="7">
        <f t="shared" si="16"/>
        <v>0</v>
      </c>
      <c r="V41" s="7">
        <f t="shared" si="17"/>
        <v>0</v>
      </c>
      <c r="W41" s="91">
        <f t="shared" si="18"/>
        <v>0</v>
      </c>
      <c r="X41" s="91">
        <f t="shared" si="19"/>
        <v>0</v>
      </c>
      <c r="Y41" s="91">
        <f t="shared" si="20"/>
        <v>0</v>
      </c>
      <c r="Z41" s="91">
        <f t="shared" si="21"/>
        <v>0</v>
      </c>
      <c r="AA41" s="102">
        <f>LARGE(H41:R41,5)</f>
        <v>0</v>
      </c>
      <c r="AB41" s="102">
        <f>LARGE(S41:V41,1)</f>
        <v>0</v>
      </c>
      <c r="AC41" s="102">
        <f>LARGE(W41:Z41,1)</f>
        <v>0</v>
      </c>
      <c r="AD41" s="106">
        <f>LARGE(H41:R41,1)</f>
        <v>7742.281303602058</v>
      </c>
      <c r="AE41" s="106">
        <f>LARGE(H41:R41,2)</f>
        <v>0</v>
      </c>
      <c r="AF41" s="106">
        <f>LARGE(H41:R41,3)</f>
        <v>0</v>
      </c>
      <c r="AG41" s="106">
        <f>LARGE(H41:R41,4)</f>
        <v>0</v>
      </c>
      <c r="AH41" s="6">
        <v>0</v>
      </c>
      <c r="AI41" s="1">
        <f>SUM(AD41:AG41)+AH41</f>
        <v>7742.281303602058</v>
      </c>
    </row>
    <row r="42" spans="1:35">
      <c r="A42" s="26">
        <v>4.0000000000000002E-4</v>
      </c>
      <c r="B42" s="5">
        <f t="shared" si="30"/>
        <v>7576.9513793761016</v>
      </c>
      <c r="C42" s="94" t="s">
        <v>259</v>
      </c>
      <c r="D42" s="94" t="s">
        <v>93</v>
      </c>
      <c r="E42" s="94" t="s">
        <v>111</v>
      </c>
      <c r="F42" s="25">
        <f t="shared" si="31"/>
        <v>1</v>
      </c>
      <c r="G42" s="25">
        <f t="shared" si="32"/>
        <v>1</v>
      </c>
      <c r="H42" s="7">
        <f t="shared" si="3"/>
        <v>0</v>
      </c>
      <c r="I42" s="7">
        <f t="shared" si="4"/>
        <v>0</v>
      </c>
      <c r="J42" s="7">
        <f t="shared" si="5"/>
        <v>7576.9509793761017</v>
      </c>
      <c r="K42" s="7">
        <f t="shared" si="6"/>
        <v>0</v>
      </c>
      <c r="L42" s="7">
        <f t="shared" si="7"/>
        <v>0</v>
      </c>
      <c r="M42" s="7">
        <f t="shared" si="8"/>
        <v>0</v>
      </c>
      <c r="N42" s="7">
        <f t="shared" si="9"/>
        <v>0</v>
      </c>
      <c r="O42" s="7">
        <f t="shared" si="10"/>
        <v>0</v>
      </c>
      <c r="P42" s="7">
        <f t="shared" si="11"/>
        <v>0</v>
      </c>
      <c r="Q42" s="7">
        <f t="shared" si="12"/>
        <v>0</v>
      </c>
      <c r="R42" s="7">
        <f t="shared" si="13"/>
        <v>0</v>
      </c>
      <c r="S42" s="7">
        <f t="shared" si="14"/>
        <v>0</v>
      </c>
      <c r="T42" s="7">
        <f t="shared" si="15"/>
        <v>0</v>
      </c>
      <c r="U42" s="7">
        <f t="shared" si="16"/>
        <v>0</v>
      </c>
      <c r="V42" s="7">
        <f t="shared" si="17"/>
        <v>0</v>
      </c>
      <c r="W42" s="91">
        <f t="shared" si="18"/>
        <v>0</v>
      </c>
      <c r="X42" s="91">
        <f t="shared" si="19"/>
        <v>0</v>
      </c>
      <c r="Y42" s="91">
        <f t="shared" si="20"/>
        <v>0</v>
      </c>
      <c r="Z42" s="91">
        <f t="shared" si="21"/>
        <v>0</v>
      </c>
      <c r="AA42" s="102">
        <f t="shared" si="33"/>
        <v>0</v>
      </c>
      <c r="AB42" s="102">
        <f t="shared" si="34"/>
        <v>0</v>
      </c>
      <c r="AC42" s="102">
        <f t="shared" si="35"/>
        <v>0</v>
      </c>
      <c r="AD42" s="106">
        <f t="shared" si="36"/>
        <v>7576.9509793761017</v>
      </c>
      <c r="AE42" s="106">
        <f t="shared" si="37"/>
        <v>0</v>
      </c>
      <c r="AF42" s="106">
        <f t="shared" si="38"/>
        <v>0</v>
      </c>
      <c r="AG42" s="106">
        <f t="shared" si="39"/>
        <v>0</v>
      </c>
      <c r="AH42" s="6">
        <v>0</v>
      </c>
      <c r="AI42" s="1">
        <f t="shared" si="40"/>
        <v>7576.9509793761017</v>
      </c>
    </row>
    <row r="43" spans="1:35">
      <c r="A43" s="26">
        <v>4.0999999999999999E-4</v>
      </c>
      <c r="B43" s="5">
        <f t="shared" si="30"/>
        <v>7405.7945753160448</v>
      </c>
      <c r="C43" s="94" t="s">
        <v>265</v>
      </c>
      <c r="D43" s="94" t="s">
        <v>93</v>
      </c>
      <c r="E43" s="94" t="s">
        <v>111</v>
      </c>
      <c r="F43" s="25">
        <f t="shared" si="31"/>
        <v>1</v>
      </c>
      <c r="G43" s="25">
        <f t="shared" si="32"/>
        <v>1</v>
      </c>
      <c r="H43" s="7">
        <f t="shared" si="3"/>
        <v>0</v>
      </c>
      <c r="I43" s="7">
        <f t="shared" si="4"/>
        <v>0</v>
      </c>
      <c r="J43" s="7">
        <f t="shared" si="5"/>
        <v>7405.7941653160451</v>
      </c>
      <c r="K43" s="7">
        <f t="shared" si="6"/>
        <v>0</v>
      </c>
      <c r="L43" s="7">
        <f t="shared" si="7"/>
        <v>0</v>
      </c>
      <c r="M43" s="7">
        <f t="shared" si="8"/>
        <v>0</v>
      </c>
      <c r="N43" s="7">
        <f t="shared" si="9"/>
        <v>0</v>
      </c>
      <c r="O43" s="7">
        <f t="shared" si="10"/>
        <v>0</v>
      </c>
      <c r="P43" s="7">
        <f t="shared" si="11"/>
        <v>0</v>
      </c>
      <c r="Q43" s="7">
        <f t="shared" si="12"/>
        <v>0</v>
      </c>
      <c r="R43" s="7">
        <f t="shared" si="13"/>
        <v>0</v>
      </c>
      <c r="S43" s="7">
        <f t="shared" si="14"/>
        <v>0</v>
      </c>
      <c r="T43" s="7">
        <f t="shared" si="15"/>
        <v>0</v>
      </c>
      <c r="U43" s="7">
        <f t="shared" si="16"/>
        <v>0</v>
      </c>
      <c r="V43" s="7">
        <f t="shared" si="17"/>
        <v>0</v>
      </c>
      <c r="W43" s="91">
        <f t="shared" si="18"/>
        <v>0</v>
      </c>
      <c r="X43" s="91">
        <f t="shared" si="19"/>
        <v>0</v>
      </c>
      <c r="Y43" s="91">
        <f t="shared" si="20"/>
        <v>0</v>
      </c>
      <c r="Z43" s="91">
        <f t="shared" si="21"/>
        <v>0</v>
      </c>
      <c r="AA43" s="102">
        <f t="shared" si="33"/>
        <v>0</v>
      </c>
      <c r="AB43" s="102">
        <f t="shared" si="34"/>
        <v>0</v>
      </c>
      <c r="AC43" s="102">
        <f t="shared" si="35"/>
        <v>0</v>
      </c>
      <c r="AD43" s="106">
        <f t="shared" si="36"/>
        <v>7405.7941653160451</v>
      </c>
      <c r="AE43" s="106">
        <f t="shared" si="37"/>
        <v>0</v>
      </c>
      <c r="AF43" s="106">
        <f t="shared" si="38"/>
        <v>0</v>
      </c>
      <c r="AG43" s="106">
        <f t="shared" si="39"/>
        <v>0</v>
      </c>
      <c r="AH43" s="6">
        <v>0</v>
      </c>
      <c r="AI43" s="1">
        <f t="shared" si="40"/>
        <v>7405.7941653160451</v>
      </c>
    </row>
    <row r="44" spans="1:35">
      <c r="A44" s="26">
        <v>4.2000000000000002E-4</v>
      </c>
      <c r="B44" s="5">
        <f t="shared" si="30"/>
        <v>6843.583683128335</v>
      </c>
      <c r="C44" s="94" t="s">
        <v>284</v>
      </c>
      <c r="D44" s="94" t="s">
        <v>85</v>
      </c>
      <c r="E44" s="94" t="s">
        <v>111</v>
      </c>
      <c r="F44" s="25">
        <f t="shared" si="31"/>
        <v>1</v>
      </c>
      <c r="G44" s="25">
        <f t="shared" si="32"/>
        <v>1</v>
      </c>
      <c r="H44" s="7">
        <f t="shared" si="3"/>
        <v>0</v>
      </c>
      <c r="I44" s="7">
        <f t="shared" si="4"/>
        <v>0</v>
      </c>
      <c r="J44" s="7">
        <f t="shared" si="5"/>
        <v>6843.5832631283347</v>
      </c>
      <c r="K44" s="7">
        <f t="shared" si="6"/>
        <v>0</v>
      </c>
      <c r="L44" s="7">
        <f t="shared" si="7"/>
        <v>0</v>
      </c>
      <c r="M44" s="7">
        <f t="shared" si="8"/>
        <v>0</v>
      </c>
      <c r="N44" s="7">
        <f t="shared" si="9"/>
        <v>0</v>
      </c>
      <c r="O44" s="7">
        <f t="shared" si="10"/>
        <v>0</v>
      </c>
      <c r="P44" s="7">
        <f t="shared" si="11"/>
        <v>0</v>
      </c>
      <c r="Q44" s="7">
        <f t="shared" si="12"/>
        <v>0</v>
      </c>
      <c r="R44" s="7">
        <f t="shared" si="13"/>
        <v>0</v>
      </c>
      <c r="S44" s="7">
        <f t="shared" si="14"/>
        <v>0</v>
      </c>
      <c r="T44" s="7">
        <f t="shared" si="15"/>
        <v>0</v>
      </c>
      <c r="U44" s="7">
        <f t="shared" si="16"/>
        <v>0</v>
      </c>
      <c r="V44" s="7">
        <f t="shared" si="17"/>
        <v>0</v>
      </c>
      <c r="W44" s="91">
        <f t="shared" si="18"/>
        <v>0</v>
      </c>
      <c r="X44" s="91">
        <f t="shared" si="19"/>
        <v>0</v>
      </c>
      <c r="Y44" s="91">
        <f t="shared" si="20"/>
        <v>0</v>
      </c>
      <c r="Z44" s="91">
        <f t="shared" si="21"/>
        <v>0</v>
      </c>
      <c r="AA44" s="102">
        <f t="shared" si="33"/>
        <v>0</v>
      </c>
      <c r="AB44" s="102">
        <f t="shared" si="34"/>
        <v>0</v>
      </c>
      <c r="AC44" s="102">
        <f t="shared" si="35"/>
        <v>0</v>
      </c>
      <c r="AD44" s="106">
        <f t="shared" si="36"/>
        <v>6843.5832631283347</v>
      </c>
      <c r="AE44" s="106">
        <f t="shared" si="37"/>
        <v>0</v>
      </c>
      <c r="AF44" s="106">
        <f t="shared" si="38"/>
        <v>0</v>
      </c>
      <c r="AG44" s="106">
        <f t="shared" si="39"/>
        <v>0</v>
      </c>
      <c r="AH44" s="6">
        <v>0</v>
      </c>
      <c r="AI44" s="1">
        <f t="shared" si="40"/>
        <v>6843.5832631283347</v>
      </c>
    </row>
    <row r="45" spans="1:35">
      <c r="A45" s="26">
        <v>4.3000000000000004E-4</v>
      </c>
      <c r="B45" s="5">
        <f t="shared" si="30"/>
        <v>8404.5157331537284</v>
      </c>
      <c r="C45" s="94" t="s">
        <v>300</v>
      </c>
      <c r="D45" s="94" t="s">
        <v>81</v>
      </c>
      <c r="E45" s="94" t="s">
        <v>111</v>
      </c>
      <c r="F45" s="25">
        <f t="shared" si="31"/>
        <v>1</v>
      </c>
      <c r="G45" s="25">
        <f t="shared" si="32"/>
        <v>1</v>
      </c>
      <c r="H45" s="7">
        <f t="shared" si="3"/>
        <v>0</v>
      </c>
      <c r="I45" s="7">
        <f t="shared" si="4"/>
        <v>0</v>
      </c>
      <c r="J45" s="7">
        <f t="shared" si="5"/>
        <v>0</v>
      </c>
      <c r="K45" s="7">
        <f t="shared" si="6"/>
        <v>0</v>
      </c>
      <c r="L45" s="7">
        <f t="shared" si="7"/>
        <v>0</v>
      </c>
      <c r="M45" s="7">
        <f t="shared" si="8"/>
        <v>0</v>
      </c>
      <c r="N45" s="7">
        <f t="shared" si="9"/>
        <v>8404.5153031537284</v>
      </c>
      <c r="O45" s="7">
        <f t="shared" si="10"/>
        <v>0</v>
      </c>
      <c r="P45" s="7">
        <f t="shared" si="11"/>
        <v>0</v>
      </c>
      <c r="Q45" s="7">
        <f t="shared" si="12"/>
        <v>0</v>
      </c>
      <c r="R45" s="7">
        <f t="shared" si="13"/>
        <v>0</v>
      </c>
      <c r="S45" s="7">
        <f t="shared" si="14"/>
        <v>0</v>
      </c>
      <c r="T45" s="7">
        <f t="shared" si="15"/>
        <v>0</v>
      </c>
      <c r="U45" s="7">
        <f t="shared" si="16"/>
        <v>0</v>
      </c>
      <c r="V45" s="7">
        <f t="shared" si="17"/>
        <v>0</v>
      </c>
      <c r="W45" s="91">
        <f t="shared" si="18"/>
        <v>0</v>
      </c>
      <c r="X45" s="91">
        <f t="shared" si="19"/>
        <v>0</v>
      </c>
      <c r="Y45" s="91">
        <f t="shared" si="20"/>
        <v>0</v>
      </c>
      <c r="Z45" s="91">
        <f t="shared" si="21"/>
        <v>0</v>
      </c>
      <c r="AA45" s="102">
        <f t="shared" si="33"/>
        <v>0</v>
      </c>
      <c r="AB45" s="102">
        <f t="shared" si="34"/>
        <v>0</v>
      </c>
      <c r="AC45" s="102">
        <f t="shared" si="35"/>
        <v>0</v>
      </c>
      <c r="AD45" s="106">
        <f t="shared" si="36"/>
        <v>8404.5153031537284</v>
      </c>
      <c r="AE45" s="106">
        <f t="shared" si="37"/>
        <v>0</v>
      </c>
      <c r="AF45" s="106">
        <f t="shared" si="38"/>
        <v>0</v>
      </c>
      <c r="AG45" s="106">
        <f t="shared" si="39"/>
        <v>0</v>
      </c>
      <c r="AH45" s="6">
        <v>0</v>
      </c>
      <c r="AI45" s="1">
        <f t="shared" si="40"/>
        <v>8404.5153031537284</v>
      </c>
    </row>
    <row r="46" spans="1:35">
      <c r="A46" s="26">
        <v>4.4000000000000002E-4</v>
      </c>
      <c r="B46" s="5">
        <f t="shared" si="30"/>
        <v>8919.1171900304998</v>
      </c>
      <c r="C46" s="94" t="s">
        <v>220</v>
      </c>
      <c r="D46" s="94" t="s">
        <v>91</v>
      </c>
      <c r="E46" s="94" t="s">
        <v>111</v>
      </c>
      <c r="F46" s="25">
        <f t="shared" si="31"/>
        <v>1</v>
      </c>
      <c r="G46" s="25">
        <f t="shared" si="32"/>
        <v>1</v>
      </c>
      <c r="H46" s="7">
        <f t="shared" si="3"/>
        <v>0</v>
      </c>
      <c r="I46" s="7">
        <f t="shared" si="4"/>
        <v>0</v>
      </c>
      <c r="J46" s="7">
        <f t="shared" si="5"/>
        <v>8919.1167500305</v>
      </c>
      <c r="K46" s="7">
        <f t="shared" si="6"/>
        <v>0</v>
      </c>
      <c r="L46" s="7">
        <f t="shared" si="7"/>
        <v>0</v>
      </c>
      <c r="M46" s="7">
        <f t="shared" si="8"/>
        <v>0</v>
      </c>
      <c r="N46" s="7">
        <f t="shared" si="9"/>
        <v>0</v>
      </c>
      <c r="O46" s="7">
        <f t="shared" si="10"/>
        <v>0</v>
      </c>
      <c r="P46" s="7">
        <f t="shared" si="11"/>
        <v>0</v>
      </c>
      <c r="Q46" s="7">
        <f t="shared" si="12"/>
        <v>0</v>
      </c>
      <c r="R46" s="7">
        <f t="shared" si="13"/>
        <v>0</v>
      </c>
      <c r="S46" s="7">
        <f t="shared" si="14"/>
        <v>0</v>
      </c>
      <c r="T46" s="7">
        <f t="shared" si="15"/>
        <v>0</v>
      </c>
      <c r="U46" s="7">
        <f t="shared" si="16"/>
        <v>0</v>
      </c>
      <c r="V46" s="7">
        <f t="shared" si="17"/>
        <v>0</v>
      </c>
      <c r="W46" s="91">
        <f t="shared" si="18"/>
        <v>0</v>
      </c>
      <c r="X46" s="91">
        <f t="shared" si="19"/>
        <v>0</v>
      </c>
      <c r="Y46" s="91">
        <f t="shared" si="20"/>
        <v>0</v>
      </c>
      <c r="Z46" s="91">
        <f t="shared" si="21"/>
        <v>0</v>
      </c>
      <c r="AA46" s="102">
        <f t="shared" si="33"/>
        <v>0</v>
      </c>
      <c r="AB46" s="102">
        <f t="shared" si="34"/>
        <v>0</v>
      </c>
      <c r="AC46" s="102">
        <f t="shared" si="35"/>
        <v>0</v>
      </c>
      <c r="AD46" s="106">
        <f t="shared" si="36"/>
        <v>8919.1167500305</v>
      </c>
      <c r="AE46" s="106">
        <f t="shared" si="37"/>
        <v>0</v>
      </c>
      <c r="AF46" s="106">
        <f t="shared" si="38"/>
        <v>0</v>
      </c>
      <c r="AG46" s="106">
        <f t="shared" si="39"/>
        <v>0</v>
      </c>
      <c r="AH46" s="6">
        <v>0</v>
      </c>
      <c r="AI46" s="1">
        <f t="shared" si="40"/>
        <v>8919.1167500305</v>
      </c>
    </row>
    <row r="47" spans="1:35">
      <c r="A47" s="26">
        <v>4.4999999999999999E-4</v>
      </c>
      <c r="B47" s="5">
        <f t="shared" si="30"/>
        <v>8346.8436969459981</v>
      </c>
      <c r="C47" s="94" t="s">
        <v>232</v>
      </c>
      <c r="D47" s="94" t="s">
        <v>93</v>
      </c>
      <c r="E47" s="94" t="s">
        <v>111</v>
      </c>
      <c r="F47" s="25">
        <f t="shared" si="31"/>
        <v>1</v>
      </c>
      <c r="G47" s="25">
        <f t="shared" si="32"/>
        <v>1</v>
      </c>
      <c r="H47" s="7">
        <f t="shared" si="3"/>
        <v>0</v>
      </c>
      <c r="I47" s="7">
        <f t="shared" si="4"/>
        <v>0</v>
      </c>
      <c r="J47" s="7">
        <f t="shared" si="5"/>
        <v>8346.8432469459985</v>
      </c>
      <c r="K47" s="7">
        <f t="shared" si="6"/>
        <v>0</v>
      </c>
      <c r="L47" s="7">
        <f t="shared" si="7"/>
        <v>0</v>
      </c>
      <c r="M47" s="7">
        <f t="shared" si="8"/>
        <v>0</v>
      </c>
      <c r="N47" s="7">
        <f t="shared" si="9"/>
        <v>0</v>
      </c>
      <c r="O47" s="7">
        <f t="shared" si="10"/>
        <v>0</v>
      </c>
      <c r="P47" s="7">
        <f t="shared" si="11"/>
        <v>0</v>
      </c>
      <c r="Q47" s="7">
        <f t="shared" si="12"/>
        <v>0</v>
      </c>
      <c r="R47" s="7">
        <f t="shared" si="13"/>
        <v>0</v>
      </c>
      <c r="S47" s="7">
        <f t="shared" si="14"/>
        <v>0</v>
      </c>
      <c r="T47" s="7">
        <f t="shared" si="15"/>
        <v>0</v>
      </c>
      <c r="U47" s="7">
        <f t="shared" si="16"/>
        <v>0</v>
      </c>
      <c r="V47" s="7">
        <f t="shared" si="17"/>
        <v>0</v>
      </c>
      <c r="W47" s="91">
        <f t="shared" si="18"/>
        <v>0</v>
      </c>
      <c r="X47" s="91">
        <f t="shared" si="19"/>
        <v>0</v>
      </c>
      <c r="Y47" s="91">
        <f t="shared" si="20"/>
        <v>0</v>
      </c>
      <c r="Z47" s="91">
        <f t="shared" si="21"/>
        <v>0</v>
      </c>
      <c r="AA47" s="102">
        <f t="shared" si="33"/>
        <v>0</v>
      </c>
      <c r="AB47" s="102">
        <f t="shared" si="34"/>
        <v>0</v>
      </c>
      <c r="AC47" s="102">
        <f t="shared" si="35"/>
        <v>0</v>
      </c>
      <c r="AD47" s="106">
        <f t="shared" si="36"/>
        <v>8346.8432469459985</v>
      </c>
      <c r="AE47" s="106">
        <f t="shared" si="37"/>
        <v>0</v>
      </c>
      <c r="AF47" s="106">
        <f t="shared" si="38"/>
        <v>0</v>
      </c>
      <c r="AG47" s="106">
        <f t="shared" si="39"/>
        <v>0</v>
      </c>
      <c r="AH47" s="6">
        <v>0</v>
      </c>
      <c r="AI47" s="1">
        <f t="shared" si="40"/>
        <v>8346.8432469459985</v>
      </c>
    </row>
    <row r="48" spans="1:35">
      <c r="A48" s="26">
        <v>4.6000000000000001E-4</v>
      </c>
      <c r="B48" s="5">
        <f t="shared" si="30"/>
        <v>16671.960835150927</v>
      </c>
      <c r="C48" s="94" t="s">
        <v>235</v>
      </c>
      <c r="D48" s="94" t="s">
        <v>293</v>
      </c>
      <c r="E48" s="94" t="s">
        <v>111</v>
      </c>
      <c r="F48" s="25">
        <f t="shared" si="31"/>
        <v>2</v>
      </c>
      <c r="G48" s="25">
        <f t="shared" si="32"/>
        <v>2</v>
      </c>
      <c r="H48" s="7">
        <f t="shared" si="3"/>
        <v>0</v>
      </c>
      <c r="I48" s="7">
        <f t="shared" si="4"/>
        <v>0</v>
      </c>
      <c r="J48" s="7">
        <f t="shared" si="5"/>
        <v>8272.2335369993216</v>
      </c>
      <c r="K48" s="7">
        <f t="shared" si="6"/>
        <v>8399.7268381516042</v>
      </c>
      <c r="L48" s="7">
        <f t="shared" si="7"/>
        <v>0</v>
      </c>
      <c r="M48" s="7">
        <f t="shared" si="8"/>
        <v>0</v>
      </c>
      <c r="N48" s="7">
        <f t="shared" si="9"/>
        <v>0</v>
      </c>
      <c r="O48" s="7">
        <f t="shared" si="10"/>
        <v>0</v>
      </c>
      <c r="P48" s="7">
        <f t="shared" si="11"/>
        <v>0</v>
      </c>
      <c r="Q48" s="7">
        <f t="shared" si="12"/>
        <v>0</v>
      </c>
      <c r="R48" s="7">
        <f t="shared" si="13"/>
        <v>0</v>
      </c>
      <c r="S48" s="7">
        <f t="shared" si="14"/>
        <v>0</v>
      </c>
      <c r="T48" s="7">
        <f t="shared" si="15"/>
        <v>0</v>
      </c>
      <c r="U48" s="7">
        <f t="shared" si="16"/>
        <v>0</v>
      </c>
      <c r="V48" s="7">
        <f t="shared" si="17"/>
        <v>0</v>
      </c>
      <c r="W48" s="91">
        <f t="shared" si="18"/>
        <v>0</v>
      </c>
      <c r="X48" s="91">
        <f t="shared" si="19"/>
        <v>0</v>
      </c>
      <c r="Y48" s="91">
        <f t="shared" si="20"/>
        <v>0</v>
      </c>
      <c r="Z48" s="91">
        <f t="shared" si="21"/>
        <v>0</v>
      </c>
      <c r="AA48" s="102">
        <f t="shared" si="33"/>
        <v>0</v>
      </c>
      <c r="AB48" s="102">
        <f t="shared" si="34"/>
        <v>0</v>
      </c>
      <c r="AC48" s="102">
        <f t="shared" si="35"/>
        <v>0</v>
      </c>
      <c r="AD48" s="106">
        <f t="shared" si="36"/>
        <v>8399.7268381516042</v>
      </c>
      <c r="AE48" s="106">
        <f t="shared" si="37"/>
        <v>8272.2335369993216</v>
      </c>
      <c r="AF48" s="106">
        <f t="shared" si="38"/>
        <v>0</v>
      </c>
      <c r="AG48" s="106">
        <f t="shared" si="39"/>
        <v>0</v>
      </c>
      <c r="AH48" s="6">
        <v>0</v>
      </c>
      <c r="AI48" s="1">
        <f t="shared" si="40"/>
        <v>16671.960375150928</v>
      </c>
    </row>
    <row r="49" spans="1:35">
      <c r="A49" s="26">
        <v>4.7000000000000004E-4</v>
      </c>
      <c r="B49" s="5">
        <f t="shared" si="30"/>
        <v>7841.8968552837086</v>
      </c>
      <c r="C49" s="94" t="s">
        <v>251</v>
      </c>
      <c r="D49" s="94" t="s">
        <v>93</v>
      </c>
      <c r="E49" s="94" t="s">
        <v>111</v>
      </c>
      <c r="F49" s="25">
        <f t="shared" si="31"/>
        <v>1</v>
      </c>
      <c r="G49" s="25">
        <f t="shared" si="32"/>
        <v>1</v>
      </c>
      <c r="H49" s="7">
        <f t="shared" si="3"/>
        <v>0</v>
      </c>
      <c r="I49" s="7">
        <f t="shared" si="4"/>
        <v>0</v>
      </c>
      <c r="J49" s="7">
        <f t="shared" si="5"/>
        <v>7841.8963852837087</v>
      </c>
      <c r="K49" s="7">
        <f t="shared" si="6"/>
        <v>0</v>
      </c>
      <c r="L49" s="7">
        <f t="shared" si="7"/>
        <v>0</v>
      </c>
      <c r="M49" s="7">
        <f t="shared" si="8"/>
        <v>0</v>
      </c>
      <c r="N49" s="7">
        <f t="shared" si="9"/>
        <v>0</v>
      </c>
      <c r="O49" s="7">
        <f t="shared" si="10"/>
        <v>0</v>
      </c>
      <c r="P49" s="7">
        <f t="shared" si="11"/>
        <v>0</v>
      </c>
      <c r="Q49" s="7">
        <f t="shared" si="12"/>
        <v>0</v>
      </c>
      <c r="R49" s="7">
        <f t="shared" si="13"/>
        <v>0</v>
      </c>
      <c r="S49" s="7">
        <f t="shared" si="14"/>
        <v>0</v>
      </c>
      <c r="T49" s="7">
        <f t="shared" si="15"/>
        <v>0</v>
      </c>
      <c r="U49" s="7">
        <f t="shared" si="16"/>
        <v>0</v>
      </c>
      <c r="V49" s="7">
        <f t="shared" si="17"/>
        <v>0</v>
      </c>
      <c r="W49" s="91">
        <f t="shared" si="18"/>
        <v>0</v>
      </c>
      <c r="X49" s="91">
        <f t="shared" si="19"/>
        <v>0</v>
      </c>
      <c r="Y49" s="91">
        <f t="shared" si="20"/>
        <v>0</v>
      </c>
      <c r="Z49" s="91">
        <f t="shared" si="21"/>
        <v>0</v>
      </c>
      <c r="AA49" s="102">
        <f t="shared" si="33"/>
        <v>0</v>
      </c>
      <c r="AB49" s="102">
        <f t="shared" si="34"/>
        <v>0</v>
      </c>
      <c r="AC49" s="102">
        <f t="shared" si="35"/>
        <v>0</v>
      </c>
      <c r="AD49" s="106">
        <f t="shared" si="36"/>
        <v>7841.8963852837087</v>
      </c>
      <c r="AE49" s="106">
        <f t="shared" si="37"/>
        <v>0</v>
      </c>
      <c r="AF49" s="106">
        <f t="shared" si="38"/>
        <v>0</v>
      </c>
      <c r="AG49" s="106">
        <f t="shared" si="39"/>
        <v>0</v>
      </c>
      <c r="AH49" s="6">
        <v>0</v>
      </c>
      <c r="AI49" s="1">
        <f t="shared" si="40"/>
        <v>7841.8963852837087</v>
      </c>
    </row>
    <row r="50" spans="1:35">
      <c r="A50" s="26">
        <v>4.8000000000000007E-4</v>
      </c>
      <c r="B50" s="5">
        <f t="shared" si="30"/>
        <v>8383.0532948578057</v>
      </c>
      <c r="C50" s="94" t="s">
        <v>301</v>
      </c>
      <c r="D50" s="94" t="s">
        <v>91</v>
      </c>
      <c r="E50" s="94" t="s">
        <v>111</v>
      </c>
      <c r="F50" s="25">
        <f t="shared" si="31"/>
        <v>1</v>
      </c>
      <c r="G50" s="25">
        <f t="shared" si="32"/>
        <v>1</v>
      </c>
      <c r="H50" s="7">
        <f t="shared" si="3"/>
        <v>0</v>
      </c>
      <c r="I50" s="7">
        <f t="shared" si="4"/>
        <v>0</v>
      </c>
      <c r="J50" s="7">
        <f t="shared" si="5"/>
        <v>0</v>
      </c>
      <c r="K50" s="7">
        <f t="shared" si="6"/>
        <v>0</v>
      </c>
      <c r="L50" s="7">
        <f t="shared" si="7"/>
        <v>0</v>
      </c>
      <c r="M50" s="7">
        <f t="shared" si="8"/>
        <v>0</v>
      </c>
      <c r="N50" s="7">
        <f t="shared" si="9"/>
        <v>8383.0528148578051</v>
      </c>
      <c r="O50" s="7">
        <f t="shared" si="10"/>
        <v>0</v>
      </c>
      <c r="P50" s="7">
        <f t="shared" si="11"/>
        <v>0</v>
      </c>
      <c r="Q50" s="7">
        <f t="shared" si="12"/>
        <v>0</v>
      </c>
      <c r="R50" s="7">
        <f t="shared" si="13"/>
        <v>0</v>
      </c>
      <c r="S50" s="7">
        <f t="shared" si="14"/>
        <v>0</v>
      </c>
      <c r="T50" s="7">
        <f t="shared" si="15"/>
        <v>0</v>
      </c>
      <c r="U50" s="7">
        <f t="shared" si="16"/>
        <v>0</v>
      </c>
      <c r="V50" s="7">
        <f t="shared" si="17"/>
        <v>0</v>
      </c>
      <c r="W50" s="91">
        <f t="shared" si="18"/>
        <v>0</v>
      </c>
      <c r="X50" s="91">
        <f t="shared" si="19"/>
        <v>0</v>
      </c>
      <c r="Y50" s="91">
        <f t="shared" si="20"/>
        <v>0</v>
      </c>
      <c r="Z50" s="91">
        <f t="shared" si="21"/>
        <v>0</v>
      </c>
      <c r="AA50" s="102">
        <f t="shared" si="33"/>
        <v>0</v>
      </c>
      <c r="AB50" s="102">
        <f t="shared" si="34"/>
        <v>0</v>
      </c>
      <c r="AC50" s="102">
        <f t="shared" si="35"/>
        <v>0</v>
      </c>
      <c r="AD50" s="106">
        <f t="shared" si="36"/>
        <v>8383.0528148578051</v>
      </c>
      <c r="AE50" s="106">
        <f t="shared" si="37"/>
        <v>0</v>
      </c>
      <c r="AF50" s="106">
        <f t="shared" si="38"/>
        <v>0</v>
      </c>
      <c r="AG50" s="106">
        <f t="shared" si="39"/>
        <v>0</v>
      </c>
      <c r="AH50" s="6">
        <v>0</v>
      </c>
      <c r="AI50" s="1">
        <f t="shared" si="40"/>
        <v>8383.0528148578051</v>
      </c>
    </row>
    <row r="51" spans="1:35">
      <c r="A51" s="26">
        <v>4.8999999999999998E-4</v>
      </c>
      <c r="B51" s="5">
        <f t="shared" si="30"/>
        <v>8169.6837479185524</v>
      </c>
      <c r="C51" s="94" t="s">
        <v>303</v>
      </c>
      <c r="D51" s="94" t="s">
        <v>321</v>
      </c>
      <c r="E51" s="94" t="s">
        <v>111</v>
      </c>
      <c r="F51" s="25">
        <f t="shared" si="31"/>
        <v>1</v>
      </c>
      <c r="G51" s="25">
        <f t="shared" si="32"/>
        <v>1</v>
      </c>
      <c r="H51" s="7">
        <f t="shared" si="3"/>
        <v>0</v>
      </c>
      <c r="I51" s="7">
        <f t="shared" si="4"/>
        <v>0</v>
      </c>
      <c r="J51" s="7">
        <f t="shared" si="5"/>
        <v>0</v>
      </c>
      <c r="K51" s="7">
        <f t="shared" si="6"/>
        <v>0</v>
      </c>
      <c r="L51" s="7">
        <f t="shared" si="7"/>
        <v>0</v>
      </c>
      <c r="M51" s="7">
        <f t="shared" si="8"/>
        <v>0</v>
      </c>
      <c r="N51" s="7">
        <f t="shared" si="9"/>
        <v>8169.683257918552</v>
      </c>
      <c r="O51" s="7">
        <f t="shared" si="10"/>
        <v>0</v>
      </c>
      <c r="P51" s="7">
        <f t="shared" si="11"/>
        <v>0</v>
      </c>
      <c r="Q51" s="7">
        <f t="shared" si="12"/>
        <v>0</v>
      </c>
      <c r="R51" s="7">
        <f t="shared" si="13"/>
        <v>0</v>
      </c>
      <c r="S51" s="7">
        <f t="shared" si="14"/>
        <v>0</v>
      </c>
      <c r="T51" s="7">
        <f t="shared" si="15"/>
        <v>0</v>
      </c>
      <c r="U51" s="7">
        <f t="shared" si="16"/>
        <v>0</v>
      </c>
      <c r="V51" s="7">
        <f t="shared" si="17"/>
        <v>0</v>
      </c>
      <c r="W51" s="91">
        <f t="shared" si="18"/>
        <v>0</v>
      </c>
      <c r="X51" s="91">
        <f t="shared" si="19"/>
        <v>0</v>
      </c>
      <c r="Y51" s="91">
        <f t="shared" si="20"/>
        <v>0</v>
      </c>
      <c r="Z51" s="91">
        <f t="shared" si="21"/>
        <v>0</v>
      </c>
      <c r="AA51" s="102">
        <f t="shared" si="33"/>
        <v>0</v>
      </c>
      <c r="AB51" s="102">
        <f t="shared" si="34"/>
        <v>0</v>
      </c>
      <c r="AC51" s="102">
        <f t="shared" si="35"/>
        <v>0</v>
      </c>
      <c r="AD51" s="106">
        <f t="shared" si="36"/>
        <v>8169.683257918552</v>
      </c>
      <c r="AE51" s="106">
        <f t="shared" si="37"/>
        <v>0</v>
      </c>
      <c r="AF51" s="106">
        <f t="shared" si="38"/>
        <v>0</v>
      </c>
      <c r="AG51" s="106">
        <f t="shared" si="39"/>
        <v>0</v>
      </c>
      <c r="AH51" s="6">
        <v>0</v>
      </c>
      <c r="AI51" s="1">
        <f t="shared" si="40"/>
        <v>8169.683257918552</v>
      </c>
    </row>
    <row r="52" spans="1:35">
      <c r="A52" s="26">
        <v>5.0000000000000001E-4</v>
      </c>
      <c r="B52" s="5">
        <f t="shared" si="30"/>
        <v>7268.118603191172</v>
      </c>
      <c r="C52" s="94" t="s">
        <v>269</v>
      </c>
      <c r="D52" s="94" t="s">
        <v>85</v>
      </c>
      <c r="E52" s="94" t="s">
        <v>111</v>
      </c>
      <c r="F52" s="25">
        <f t="shared" si="31"/>
        <v>1</v>
      </c>
      <c r="G52" s="25">
        <f t="shared" si="32"/>
        <v>1</v>
      </c>
      <c r="H52" s="7">
        <f t="shared" si="3"/>
        <v>0</v>
      </c>
      <c r="I52" s="7">
        <f t="shared" si="4"/>
        <v>0</v>
      </c>
      <c r="J52" s="7">
        <f t="shared" si="5"/>
        <v>7268.1181031911719</v>
      </c>
      <c r="K52" s="7">
        <f t="shared" si="6"/>
        <v>0</v>
      </c>
      <c r="L52" s="7">
        <f t="shared" si="7"/>
        <v>0</v>
      </c>
      <c r="M52" s="7">
        <f t="shared" si="8"/>
        <v>0</v>
      </c>
      <c r="N52" s="7">
        <f t="shared" si="9"/>
        <v>0</v>
      </c>
      <c r="O52" s="7">
        <f t="shared" si="10"/>
        <v>0</v>
      </c>
      <c r="P52" s="7">
        <f t="shared" si="11"/>
        <v>0</v>
      </c>
      <c r="Q52" s="7">
        <f t="shared" si="12"/>
        <v>0</v>
      </c>
      <c r="R52" s="7">
        <f t="shared" si="13"/>
        <v>0</v>
      </c>
      <c r="S52" s="7">
        <f t="shared" si="14"/>
        <v>0</v>
      </c>
      <c r="T52" s="7">
        <f t="shared" si="15"/>
        <v>0</v>
      </c>
      <c r="U52" s="7">
        <f t="shared" si="16"/>
        <v>0</v>
      </c>
      <c r="V52" s="7">
        <f t="shared" si="17"/>
        <v>0</v>
      </c>
      <c r="W52" s="91">
        <f t="shared" si="18"/>
        <v>0</v>
      </c>
      <c r="X52" s="91">
        <f t="shared" si="19"/>
        <v>0</v>
      </c>
      <c r="Y52" s="91">
        <f t="shared" si="20"/>
        <v>0</v>
      </c>
      <c r="Z52" s="91">
        <f t="shared" si="21"/>
        <v>0</v>
      </c>
      <c r="AA52" s="102">
        <f t="shared" si="33"/>
        <v>0</v>
      </c>
      <c r="AB52" s="102">
        <f t="shared" si="34"/>
        <v>0</v>
      </c>
      <c r="AC52" s="102">
        <f t="shared" si="35"/>
        <v>0</v>
      </c>
      <c r="AD52" s="106">
        <f t="shared" si="36"/>
        <v>7268.1181031911719</v>
      </c>
      <c r="AE52" s="106">
        <f t="shared" si="37"/>
        <v>0</v>
      </c>
      <c r="AF52" s="106">
        <f t="shared" si="38"/>
        <v>0</v>
      </c>
      <c r="AG52" s="106">
        <f t="shared" si="39"/>
        <v>0</v>
      </c>
      <c r="AH52" s="6">
        <v>0</v>
      </c>
      <c r="AI52" s="1">
        <f t="shared" si="40"/>
        <v>7268.1181031911719</v>
      </c>
    </row>
    <row r="53" spans="1:35">
      <c r="A53" s="26">
        <v>5.1000000000000004E-4</v>
      </c>
      <c r="B53" s="5">
        <f t="shared" si="30"/>
        <v>7238.6143713861393</v>
      </c>
      <c r="C53" s="94" t="s">
        <v>272</v>
      </c>
      <c r="D53" s="94" t="s">
        <v>93</v>
      </c>
      <c r="E53" s="94" t="s">
        <v>111</v>
      </c>
      <c r="F53" s="25">
        <f t="shared" si="31"/>
        <v>1</v>
      </c>
      <c r="G53" s="25">
        <f t="shared" si="32"/>
        <v>1</v>
      </c>
      <c r="H53" s="7">
        <f t="shared" si="3"/>
        <v>0</v>
      </c>
      <c r="I53" s="7">
        <f t="shared" si="4"/>
        <v>0</v>
      </c>
      <c r="J53" s="7">
        <f t="shared" si="5"/>
        <v>7238.6138613861394</v>
      </c>
      <c r="K53" s="7">
        <f t="shared" si="6"/>
        <v>0</v>
      </c>
      <c r="L53" s="7">
        <f t="shared" si="7"/>
        <v>0</v>
      </c>
      <c r="M53" s="7">
        <f t="shared" si="8"/>
        <v>0</v>
      </c>
      <c r="N53" s="7">
        <f t="shared" si="9"/>
        <v>0</v>
      </c>
      <c r="O53" s="7">
        <f t="shared" si="10"/>
        <v>0</v>
      </c>
      <c r="P53" s="7">
        <f t="shared" si="11"/>
        <v>0</v>
      </c>
      <c r="Q53" s="7">
        <f t="shared" si="12"/>
        <v>0</v>
      </c>
      <c r="R53" s="7">
        <f t="shared" si="13"/>
        <v>0</v>
      </c>
      <c r="S53" s="7">
        <f t="shared" si="14"/>
        <v>0</v>
      </c>
      <c r="T53" s="7">
        <f t="shared" si="15"/>
        <v>0</v>
      </c>
      <c r="U53" s="7">
        <f t="shared" si="16"/>
        <v>0</v>
      </c>
      <c r="V53" s="7">
        <f t="shared" si="17"/>
        <v>0</v>
      </c>
      <c r="W53" s="91">
        <f t="shared" si="18"/>
        <v>0</v>
      </c>
      <c r="X53" s="91">
        <f t="shared" si="19"/>
        <v>0</v>
      </c>
      <c r="Y53" s="91">
        <f t="shared" si="20"/>
        <v>0</v>
      </c>
      <c r="Z53" s="91">
        <f t="shared" si="21"/>
        <v>0</v>
      </c>
      <c r="AA53" s="102">
        <f t="shared" si="33"/>
        <v>0</v>
      </c>
      <c r="AB53" s="102">
        <f t="shared" si="34"/>
        <v>0</v>
      </c>
      <c r="AC53" s="102">
        <f t="shared" si="35"/>
        <v>0</v>
      </c>
      <c r="AD53" s="106">
        <f t="shared" si="36"/>
        <v>7238.6138613861394</v>
      </c>
      <c r="AE53" s="106">
        <f t="shared" si="37"/>
        <v>0</v>
      </c>
      <c r="AF53" s="106">
        <f t="shared" si="38"/>
        <v>0</v>
      </c>
      <c r="AG53" s="106">
        <f t="shared" si="39"/>
        <v>0</v>
      </c>
      <c r="AH53" s="6">
        <v>0</v>
      </c>
      <c r="AI53" s="1">
        <f t="shared" si="40"/>
        <v>7238.6138613861394</v>
      </c>
    </row>
    <row r="54" spans="1:35">
      <c r="A54" s="26">
        <v>5.2000000000000006E-4</v>
      </c>
      <c r="B54" s="5">
        <f t="shared" si="30"/>
        <v>7203.6659057522911</v>
      </c>
      <c r="C54" s="94" t="s">
        <v>274</v>
      </c>
      <c r="D54" s="94" t="s">
        <v>93</v>
      </c>
      <c r="E54" s="94" t="s">
        <v>111</v>
      </c>
      <c r="F54" s="25">
        <f t="shared" si="31"/>
        <v>1</v>
      </c>
      <c r="G54" s="25">
        <f t="shared" si="32"/>
        <v>1</v>
      </c>
      <c r="H54" s="7">
        <f t="shared" si="3"/>
        <v>0</v>
      </c>
      <c r="I54" s="7">
        <f t="shared" si="4"/>
        <v>0</v>
      </c>
      <c r="J54" s="7">
        <f t="shared" si="5"/>
        <v>7203.6653857522915</v>
      </c>
      <c r="K54" s="7">
        <f t="shared" si="6"/>
        <v>0</v>
      </c>
      <c r="L54" s="7">
        <f t="shared" si="7"/>
        <v>0</v>
      </c>
      <c r="M54" s="7">
        <f t="shared" si="8"/>
        <v>0</v>
      </c>
      <c r="N54" s="7">
        <f t="shared" si="9"/>
        <v>0</v>
      </c>
      <c r="O54" s="7">
        <f t="shared" si="10"/>
        <v>0</v>
      </c>
      <c r="P54" s="7">
        <f t="shared" si="11"/>
        <v>0</v>
      </c>
      <c r="Q54" s="7">
        <f t="shared" si="12"/>
        <v>0</v>
      </c>
      <c r="R54" s="7">
        <f t="shared" si="13"/>
        <v>0</v>
      </c>
      <c r="S54" s="7">
        <f t="shared" si="14"/>
        <v>0</v>
      </c>
      <c r="T54" s="7">
        <f t="shared" si="15"/>
        <v>0</v>
      </c>
      <c r="U54" s="7">
        <f t="shared" si="16"/>
        <v>0</v>
      </c>
      <c r="V54" s="7">
        <f t="shared" si="17"/>
        <v>0</v>
      </c>
      <c r="W54" s="91">
        <f t="shared" si="18"/>
        <v>0</v>
      </c>
      <c r="X54" s="91">
        <f t="shared" si="19"/>
        <v>0</v>
      </c>
      <c r="Y54" s="91">
        <f t="shared" si="20"/>
        <v>0</v>
      </c>
      <c r="Z54" s="91">
        <f t="shared" si="21"/>
        <v>0</v>
      </c>
      <c r="AA54" s="102">
        <f t="shared" si="33"/>
        <v>0</v>
      </c>
      <c r="AB54" s="102">
        <f t="shared" si="34"/>
        <v>0</v>
      </c>
      <c r="AC54" s="102">
        <f t="shared" si="35"/>
        <v>0</v>
      </c>
      <c r="AD54" s="106">
        <f t="shared" si="36"/>
        <v>7203.6653857522915</v>
      </c>
      <c r="AE54" s="106">
        <f t="shared" si="37"/>
        <v>0</v>
      </c>
      <c r="AF54" s="106">
        <f t="shared" si="38"/>
        <v>0</v>
      </c>
      <c r="AG54" s="106">
        <f t="shared" si="39"/>
        <v>0</v>
      </c>
      <c r="AH54" s="6">
        <v>0</v>
      </c>
      <c r="AI54" s="1">
        <f t="shared" si="40"/>
        <v>7203.6653857522915</v>
      </c>
    </row>
    <row r="55" spans="1:35">
      <c r="A55" s="26">
        <v>5.2999999999999998E-4</v>
      </c>
      <c r="B55" s="5">
        <f t="shared" si="30"/>
        <v>8146.6446360349701</v>
      </c>
      <c r="C55" s="94" t="s">
        <v>304</v>
      </c>
      <c r="D55" s="94" t="s">
        <v>91</v>
      </c>
      <c r="E55" s="94" t="s">
        <v>111</v>
      </c>
      <c r="F55" s="25">
        <f t="shared" si="31"/>
        <v>1</v>
      </c>
      <c r="G55" s="25">
        <f t="shared" si="32"/>
        <v>1</v>
      </c>
      <c r="H55" s="7">
        <f t="shared" si="3"/>
        <v>0</v>
      </c>
      <c r="I55" s="7">
        <f t="shared" si="4"/>
        <v>0</v>
      </c>
      <c r="J55" s="7">
        <f t="shared" si="5"/>
        <v>0</v>
      </c>
      <c r="K55" s="7">
        <f t="shared" si="6"/>
        <v>0</v>
      </c>
      <c r="L55" s="7">
        <f t="shared" si="7"/>
        <v>0</v>
      </c>
      <c r="M55" s="7">
        <f t="shared" si="8"/>
        <v>0</v>
      </c>
      <c r="N55" s="7">
        <f t="shared" si="9"/>
        <v>8146.6441060349698</v>
      </c>
      <c r="O55" s="7">
        <f t="shared" si="10"/>
        <v>0</v>
      </c>
      <c r="P55" s="7">
        <f t="shared" si="11"/>
        <v>0</v>
      </c>
      <c r="Q55" s="7">
        <f t="shared" si="12"/>
        <v>0</v>
      </c>
      <c r="R55" s="7">
        <f t="shared" si="13"/>
        <v>0</v>
      </c>
      <c r="S55" s="7">
        <f t="shared" si="14"/>
        <v>0</v>
      </c>
      <c r="T55" s="7">
        <f t="shared" si="15"/>
        <v>0</v>
      </c>
      <c r="U55" s="7">
        <f t="shared" si="16"/>
        <v>0</v>
      </c>
      <c r="V55" s="7">
        <f t="shared" si="17"/>
        <v>0</v>
      </c>
      <c r="W55" s="91">
        <f t="shared" si="18"/>
        <v>0</v>
      </c>
      <c r="X55" s="91">
        <f t="shared" si="19"/>
        <v>0</v>
      </c>
      <c r="Y55" s="91">
        <f t="shared" si="20"/>
        <v>0</v>
      </c>
      <c r="Z55" s="91">
        <f t="shared" si="21"/>
        <v>0</v>
      </c>
      <c r="AA55" s="102">
        <f t="shared" si="33"/>
        <v>0</v>
      </c>
      <c r="AB55" s="102">
        <f t="shared" si="34"/>
        <v>0</v>
      </c>
      <c r="AC55" s="102">
        <f t="shared" si="35"/>
        <v>0</v>
      </c>
      <c r="AD55" s="106">
        <f t="shared" si="36"/>
        <v>8146.6441060349698</v>
      </c>
      <c r="AE55" s="106">
        <f t="shared" si="37"/>
        <v>0</v>
      </c>
      <c r="AF55" s="106">
        <f t="shared" si="38"/>
        <v>0</v>
      </c>
      <c r="AG55" s="106">
        <f t="shared" si="39"/>
        <v>0</v>
      </c>
      <c r="AH55" s="6">
        <v>0</v>
      </c>
      <c r="AI55" s="1">
        <f t="shared" si="40"/>
        <v>8146.6441060349698</v>
      </c>
    </row>
    <row r="56" spans="1:35">
      <c r="A56" s="26">
        <v>5.4000000000000001E-4</v>
      </c>
      <c r="B56" s="5">
        <f t="shared" si="30"/>
        <v>7012.2775398081731</v>
      </c>
      <c r="C56" s="94" t="s">
        <v>277</v>
      </c>
      <c r="D56" s="94" t="s">
        <v>85</v>
      </c>
      <c r="E56" s="94" t="s">
        <v>111</v>
      </c>
      <c r="F56" s="25">
        <f t="shared" si="31"/>
        <v>1</v>
      </c>
      <c r="G56" s="25">
        <f t="shared" si="32"/>
        <v>1</v>
      </c>
      <c r="H56" s="7">
        <f t="shared" si="3"/>
        <v>0</v>
      </c>
      <c r="I56" s="7">
        <f t="shared" si="4"/>
        <v>0</v>
      </c>
      <c r="J56" s="7">
        <f t="shared" si="5"/>
        <v>7012.2769998081731</v>
      </c>
      <c r="K56" s="7">
        <f t="shared" si="6"/>
        <v>0</v>
      </c>
      <c r="L56" s="7">
        <f t="shared" si="7"/>
        <v>0</v>
      </c>
      <c r="M56" s="7">
        <f t="shared" si="8"/>
        <v>0</v>
      </c>
      <c r="N56" s="7">
        <f t="shared" si="9"/>
        <v>0</v>
      </c>
      <c r="O56" s="7">
        <f t="shared" si="10"/>
        <v>0</v>
      </c>
      <c r="P56" s="7">
        <f t="shared" si="11"/>
        <v>0</v>
      </c>
      <c r="Q56" s="7">
        <f t="shared" si="12"/>
        <v>0</v>
      </c>
      <c r="R56" s="7">
        <f t="shared" si="13"/>
        <v>0</v>
      </c>
      <c r="S56" s="7">
        <f t="shared" si="14"/>
        <v>0</v>
      </c>
      <c r="T56" s="7">
        <f t="shared" si="15"/>
        <v>0</v>
      </c>
      <c r="U56" s="7">
        <f t="shared" si="16"/>
        <v>0</v>
      </c>
      <c r="V56" s="7">
        <f t="shared" si="17"/>
        <v>0</v>
      </c>
      <c r="W56" s="91">
        <f t="shared" si="18"/>
        <v>0</v>
      </c>
      <c r="X56" s="91">
        <f t="shared" si="19"/>
        <v>0</v>
      </c>
      <c r="Y56" s="91">
        <f t="shared" si="20"/>
        <v>0</v>
      </c>
      <c r="Z56" s="91">
        <f t="shared" si="21"/>
        <v>0</v>
      </c>
      <c r="AA56" s="102">
        <f t="shared" si="33"/>
        <v>0</v>
      </c>
      <c r="AB56" s="102">
        <f t="shared" si="34"/>
        <v>0</v>
      </c>
      <c r="AC56" s="102">
        <f t="shared" si="35"/>
        <v>0</v>
      </c>
      <c r="AD56" s="106">
        <f t="shared" si="36"/>
        <v>7012.2769998081731</v>
      </c>
      <c r="AE56" s="106">
        <f t="shared" si="37"/>
        <v>0</v>
      </c>
      <c r="AF56" s="106">
        <f t="shared" si="38"/>
        <v>0</v>
      </c>
      <c r="AG56" s="106">
        <f t="shared" si="39"/>
        <v>0</v>
      </c>
      <c r="AH56" s="6">
        <v>0</v>
      </c>
      <c r="AI56" s="1">
        <f t="shared" si="40"/>
        <v>7012.2769998081731</v>
      </c>
    </row>
    <row r="57" spans="1:35">
      <c r="A57" s="26">
        <v>5.5000000000000003E-4</v>
      </c>
      <c r="B57" s="5">
        <f t="shared" si="30"/>
        <v>6703.6499173207403</v>
      </c>
      <c r="C57" s="94" t="s">
        <v>288</v>
      </c>
      <c r="D57" s="94" t="s">
        <v>93</v>
      </c>
      <c r="E57" s="94" t="s">
        <v>111</v>
      </c>
      <c r="F57" s="25">
        <f t="shared" si="31"/>
        <v>1</v>
      </c>
      <c r="G57" s="25">
        <f t="shared" si="32"/>
        <v>1</v>
      </c>
      <c r="H57" s="7">
        <f t="shared" si="3"/>
        <v>0</v>
      </c>
      <c r="I57" s="7">
        <f t="shared" si="4"/>
        <v>0</v>
      </c>
      <c r="J57" s="7">
        <f t="shared" si="5"/>
        <v>6703.6493673207406</v>
      </c>
      <c r="K57" s="7">
        <f t="shared" si="6"/>
        <v>0</v>
      </c>
      <c r="L57" s="7">
        <f t="shared" si="7"/>
        <v>0</v>
      </c>
      <c r="M57" s="7">
        <f t="shared" si="8"/>
        <v>0</v>
      </c>
      <c r="N57" s="7">
        <f t="shared" si="9"/>
        <v>0</v>
      </c>
      <c r="O57" s="7">
        <f t="shared" si="10"/>
        <v>0</v>
      </c>
      <c r="P57" s="7">
        <f t="shared" si="11"/>
        <v>0</v>
      </c>
      <c r="Q57" s="7">
        <f t="shared" si="12"/>
        <v>0</v>
      </c>
      <c r="R57" s="7">
        <f t="shared" si="13"/>
        <v>0</v>
      </c>
      <c r="S57" s="7">
        <f t="shared" si="14"/>
        <v>0</v>
      </c>
      <c r="T57" s="7">
        <f t="shared" si="15"/>
        <v>0</v>
      </c>
      <c r="U57" s="7">
        <f t="shared" si="16"/>
        <v>0</v>
      </c>
      <c r="V57" s="7">
        <f t="shared" si="17"/>
        <v>0</v>
      </c>
      <c r="W57" s="91">
        <f t="shared" si="18"/>
        <v>0</v>
      </c>
      <c r="X57" s="91">
        <f t="shared" si="19"/>
        <v>0</v>
      </c>
      <c r="Y57" s="91">
        <f t="shared" si="20"/>
        <v>0</v>
      </c>
      <c r="Z57" s="91">
        <f t="shared" si="21"/>
        <v>0</v>
      </c>
      <c r="AA57" s="102">
        <f t="shared" si="33"/>
        <v>0</v>
      </c>
      <c r="AB57" s="102">
        <f t="shared" si="34"/>
        <v>0</v>
      </c>
      <c r="AC57" s="102">
        <f t="shared" si="35"/>
        <v>0</v>
      </c>
      <c r="AD57" s="106">
        <f t="shared" si="36"/>
        <v>6703.6493673207406</v>
      </c>
      <c r="AE57" s="106">
        <f t="shared" si="37"/>
        <v>0</v>
      </c>
      <c r="AF57" s="106">
        <f t="shared" si="38"/>
        <v>0</v>
      </c>
      <c r="AG57" s="106">
        <f t="shared" si="39"/>
        <v>0</v>
      </c>
      <c r="AH57" s="6">
        <v>0</v>
      </c>
      <c r="AI57" s="1">
        <f t="shared" si="40"/>
        <v>6703.6493673207406</v>
      </c>
    </row>
    <row r="58" spans="1:35">
      <c r="A58" s="26">
        <v>5.6000000000000006E-4</v>
      </c>
      <c r="B58" s="5">
        <f t="shared" si="30"/>
        <v>16287.048424163468</v>
      </c>
      <c r="C58" s="94" t="s">
        <v>305</v>
      </c>
      <c r="D58" s="94" t="s">
        <v>203</v>
      </c>
      <c r="E58" s="94" t="s">
        <v>111</v>
      </c>
      <c r="F58" s="25">
        <f t="shared" si="31"/>
        <v>2</v>
      </c>
      <c r="G58" s="25">
        <f t="shared" si="32"/>
        <v>2</v>
      </c>
      <c r="H58" s="7">
        <f t="shared" si="3"/>
        <v>0</v>
      </c>
      <c r="I58" s="7">
        <f t="shared" si="4"/>
        <v>0</v>
      </c>
      <c r="J58" s="7">
        <f t="shared" si="5"/>
        <v>0</v>
      </c>
      <c r="K58" s="7">
        <f t="shared" si="6"/>
        <v>0</v>
      </c>
      <c r="L58" s="7">
        <f t="shared" si="7"/>
        <v>0</v>
      </c>
      <c r="M58" s="7">
        <f t="shared" si="8"/>
        <v>8163.313330980116</v>
      </c>
      <c r="N58" s="7">
        <f t="shared" si="9"/>
        <v>8123.7345331833512</v>
      </c>
      <c r="O58" s="7">
        <f t="shared" si="10"/>
        <v>0</v>
      </c>
      <c r="P58" s="7">
        <f t="shared" si="11"/>
        <v>0</v>
      </c>
      <c r="Q58" s="7">
        <f t="shared" si="12"/>
        <v>0</v>
      </c>
      <c r="R58" s="7">
        <f t="shared" si="13"/>
        <v>0</v>
      </c>
      <c r="S58" s="7">
        <f t="shared" si="14"/>
        <v>0</v>
      </c>
      <c r="T58" s="7">
        <f t="shared" si="15"/>
        <v>0</v>
      </c>
      <c r="U58" s="7">
        <f t="shared" si="16"/>
        <v>0</v>
      </c>
      <c r="V58" s="7">
        <f t="shared" si="17"/>
        <v>0</v>
      </c>
      <c r="W58" s="91">
        <f t="shared" si="18"/>
        <v>0</v>
      </c>
      <c r="X58" s="91">
        <f t="shared" si="19"/>
        <v>0</v>
      </c>
      <c r="Y58" s="91">
        <f t="shared" si="20"/>
        <v>0</v>
      </c>
      <c r="Z58" s="91">
        <f t="shared" si="21"/>
        <v>0</v>
      </c>
      <c r="AA58" s="102">
        <f t="shared" si="33"/>
        <v>0</v>
      </c>
      <c r="AB58" s="102">
        <f t="shared" si="34"/>
        <v>0</v>
      </c>
      <c r="AC58" s="102">
        <f t="shared" si="35"/>
        <v>0</v>
      </c>
      <c r="AD58" s="106">
        <f t="shared" si="36"/>
        <v>8163.313330980116</v>
      </c>
      <c r="AE58" s="106">
        <f t="shared" si="37"/>
        <v>8123.7345331833512</v>
      </c>
      <c r="AF58" s="106">
        <f t="shared" si="38"/>
        <v>0</v>
      </c>
      <c r="AG58" s="106">
        <f t="shared" si="39"/>
        <v>0</v>
      </c>
      <c r="AH58" s="6">
        <v>0</v>
      </c>
      <c r="AI58" s="1">
        <f t="shared" si="40"/>
        <v>16287.047864163467</v>
      </c>
    </row>
    <row r="59" spans="1:35">
      <c r="A59" s="26">
        <v>5.7000000000000009E-4</v>
      </c>
      <c r="B59" s="5">
        <f t="shared" si="30"/>
        <v>7966.9062511913944</v>
      </c>
      <c r="C59" s="94" t="s">
        <v>306</v>
      </c>
      <c r="D59" s="94" t="s">
        <v>115</v>
      </c>
      <c r="E59" s="94" t="s">
        <v>111</v>
      </c>
      <c r="F59" s="25">
        <f t="shared" si="31"/>
        <v>1</v>
      </c>
      <c r="G59" s="25">
        <f t="shared" si="32"/>
        <v>1</v>
      </c>
      <c r="H59" s="7">
        <f t="shared" si="3"/>
        <v>0</v>
      </c>
      <c r="I59" s="7">
        <f t="shared" si="4"/>
        <v>0</v>
      </c>
      <c r="J59" s="7">
        <f t="shared" si="5"/>
        <v>0</v>
      </c>
      <c r="K59" s="7">
        <f t="shared" si="6"/>
        <v>0</v>
      </c>
      <c r="L59" s="7">
        <f t="shared" si="7"/>
        <v>0</v>
      </c>
      <c r="M59" s="7">
        <f t="shared" si="8"/>
        <v>0</v>
      </c>
      <c r="N59" s="7">
        <f t="shared" si="9"/>
        <v>7966.9056811913943</v>
      </c>
      <c r="O59" s="7">
        <f t="shared" si="10"/>
        <v>0</v>
      </c>
      <c r="P59" s="7">
        <f t="shared" si="11"/>
        <v>0</v>
      </c>
      <c r="Q59" s="7">
        <f t="shared" si="12"/>
        <v>0</v>
      </c>
      <c r="R59" s="7">
        <f t="shared" si="13"/>
        <v>0</v>
      </c>
      <c r="S59" s="7">
        <f t="shared" si="14"/>
        <v>0</v>
      </c>
      <c r="T59" s="7">
        <f t="shared" si="15"/>
        <v>0</v>
      </c>
      <c r="U59" s="7">
        <f t="shared" si="16"/>
        <v>0</v>
      </c>
      <c r="V59" s="7">
        <f t="shared" si="17"/>
        <v>0</v>
      </c>
      <c r="W59" s="91">
        <f t="shared" si="18"/>
        <v>0</v>
      </c>
      <c r="X59" s="91">
        <f t="shared" si="19"/>
        <v>0</v>
      </c>
      <c r="Y59" s="91">
        <f t="shared" si="20"/>
        <v>0</v>
      </c>
      <c r="Z59" s="91">
        <f t="shared" si="21"/>
        <v>0</v>
      </c>
      <c r="AA59" s="102">
        <f t="shared" si="33"/>
        <v>0</v>
      </c>
      <c r="AB59" s="102">
        <f t="shared" si="34"/>
        <v>0</v>
      </c>
      <c r="AC59" s="102">
        <f t="shared" si="35"/>
        <v>0</v>
      </c>
      <c r="AD59" s="106">
        <f t="shared" si="36"/>
        <v>7966.9056811913943</v>
      </c>
      <c r="AE59" s="106">
        <f t="shared" si="37"/>
        <v>0</v>
      </c>
      <c r="AF59" s="106">
        <f t="shared" si="38"/>
        <v>0</v>
      </c>
      <c r="AG59" s="106">
        <f t="shared" si="39"/>
        <v>0</v>
      </c>
      <c r="AH59" s="6">
        <v>0</v>
      </c>
      <c r="AI59" s="1">
        <f t="shared" si="40"/>
        <v>7966.9056811913943</v>
      </c>
    </row>
    <row r="60" spans="1:35">
      <c r="A60" s="26">
        <v>5.8E-4</v>
      </c>
      <c r="B60" s="5">
        <f t="shared" si="30"/>
        <v>7708.40062269399</v>
      </c>
      <c r="C60" s="94" t="s">
        <v>309</v>
      </c>
      <c r="D60" s="94" t="s">
        <v>81</v>
      </c>
      <c r="E60" s="94" t="s">
        <v>111</v>
      </c>
      <c r="F60" s="25">
        <f t="shared" si="31"/>
        <v>1</v>
      </c>
      <c r="G60" s="25">
        <f t="shared" si="32"/>
        <v>1</v>
      </c>
      <c r="H60" s="7">
        <f t="shared" si="3"/>
        <v>0</v>
      </c>
      <c r="I60" s="7">
        <f t="shared" si="4"/>
        <v>0</v>
      </c>
      <c r="J60" s="7">
        <f t="shared" si="5"/>
        <v>0</v>
      </c>
      <c r="K60" s="7">
        <f t="shared" si="6"/>
        <v>0</v>
      </c>
      <c r="L60" s="7">
        <f t="shared" si="7"/>
        <v>0</v>
      </c>
      <c r="M60" s="7">
        <f t="shared" si="8"/>
        <v>0</v>
      </c>
      <c r="N60" s="7">
        <f t="shared" si="9"/>
        <v>7708.4000426939901</v>
      </c>
      <c r="O60" s="7">
        <f t="shared" si="10"/>
        <v>0</v>
      </c>
      <c r="P60" s="7">
        <f t="shared" si="11"/>
        <v>0</v>
      </c>
      <c r="Q60" s="7">
        <f t="shared" si="12"/>
        <v>0</v>
      </c>
      <c r="R60" s="7">
        <f t="shared" si="13"/>
        <v>0</v>
      </c>
      <c r="S60" s="7">
        <f t="shared" si="14"/>
        <v>0</v>
      </c>
      <c r="T60" s="7">
        <f t="shared" si="15"/>
        <v>0</v>
      </c>
      <c r="U60" s="7">
        <f t="shared" si="16"/>
        <v>0</v>
      </c>
      <c r="V60" s="7">
        <f t="shared" si="17"/>
        <v>0</v>
      </c>
      <c r="W60" s="91">
        <f t="shared" si="18"/>
        <v>0</v>
      </c>
      <c r="X60" s="91">
        <f t="shared" si="19"/>
        <v>0</v>
      </c>
      <c r="Y60" s="91">
        <f t="shared" si="20"/>
        <v>0</v>
      </c>
      <c r="Z60" s="91">
        <f t="shared" si="21"/>
        <v>0</v>
      </c>
      <c r="AA60" s="102">
        <f t="shared" si="33"/>
        <v>0</v>
      </c>
      <c r="AB60" s="102">
        <f t="shared" si="34"/>
        <v>0</v>
      </c>
      <c r="AC60" s="102">
        <f t="shared" si="35"/>
        <v>0</v>
      </c>
      <c r="AD60" s="106">
        <f t="shared" si="36"/>
        <v>7708.4000426939901</v>
      </c>
      <c r="AE60" s="106">
        <f t="shared" si="37"/>
        <v>0</v>
      </c>
      <c r="AF60" s="106">
        <f t="shared" si="38"/>
        <v>0</v>
      </c>
      <c r="AG60" s="106">
        <f t="shared" si="39"/>
        <v>0</v>
      </c>
      <c r="AH60" s="6">
        <v>0</v>
      </c>
      <c r="AI60" s="1">
        <f t="shared" si="40"/>
        <v>7708.4000426939901</v>
      </c>
    </row>
    <row r="61" spans="1:35">
      <c r="A61" s="26">
        <v>5.9000000000000003E-4</v>
      </c>
      <c r="B61" s="5">
        <f t="shared" si="30"/>
        <v>7560.7208580066999</v>
      </c>
      <c r="C61" s="94" t="s">
        <v>310</v>
      </c>
      <c r="D61" s="94" t="s">
        <v>91</v>
      </c>
      <c r="E61" s="94" t="s">
        <v>111</v>
      </c>
      <c r="F61" s="25">
        <f t="shared" si="31"/>
        <v>1</v>
      </c>
      <c r="G61" s="25">
        <f t="shared" si="32"/>
        <v>1</v>
      </c>
      <c r="H61" s="7">
        <f t="shared" si="3"/>
        <v>0</v>
      </c>
      <c r="I61" s="7">
        <f t="shared" si="4"/>
        <v>0</v>
      </c>
      <c r="J61" s="7">
        <f t="shared" si="5"/>
        <v>0</v>
      </c>
      <c r="K61" s="7">
        <f t="shared" si="6"/>
        <v>0</v>
      </c>
      <c r="L61" s="7">
        <f t="shared" si="7"/>
        <v>0</v>
      </c>
      <c r="M61" s="7">
        <f t="shared" si="8"/>
        <v>0</v>
      </c>
      <c r="N61" s="7">
        <f t="shared" si="9"/>
        <v>7560.7202680067003</v>
      </c>
      <c r="O61" s="7">
        <f t="shared" si="10"/>
        <v>0</v>
      </c>
      <c r="P61" s="7">
        <f t="shared" si="11"/>
        <v>0</v>
      </c>
      <c r="Q61" s="7">
        <f t="shared" si="12"/>
        <v>0</v>
      </c>
      <c r="R61" s="7">
        <f t="shared" si="13"/>
        <v>0</v>
      </c>
      <c r="S61" s="7">
        <f t="shared" si="14"/>
        <v>0</v>
      </c>
      <c r="T61" s="7">
        <f t="shared" si="15"/>
        <v>0</v>
      </c>
      <c r="U61" s="7">
        <f t="shared" si="16"/>
        <v>0</v>
      </c>
      <c r="V61" s="7">
        <f t="shared" si="17"/>
        <v>0</v>
      </c>
      <c r="W61" s="91">
        <f t="shared" si="18"/>
        <v>0</v>
      </c>
      <c r="X61" s="91">
        <f t="shared" si="19"/>
        <v>0</v>
      </c>
      <c r="Y61" s="91">
        <f t="shared" si="20"/>
        <v>0</v>
      </c>
      <c r="Z61" s="91">
        <f t="shared" si="21"/>
        <v>0</v>
      </c>
      <c r="AA61" s="102">
        <f t="shared" si="33"/>
        <v>0</v>
      </c>
      <c r="AB61" s="102">
        <f t="shared" si="34"/>
        <v>0</v>
      </c>
      <c r="AC61" s="102">
        <f t="shared" si="35"/>
        <v>0</v>
      </c>
      <c r="AD61" s="106">
        <f t="shared" si="36"/>
        <v>7560.7202680067003</v>
      </c>
      <c r="AE61" s="106">
        <f t="shared" si="37"/>
        <v>0</v>
      </c>
      <c r="AF61" s="106">
        <f t="shared" si="38"/>
        <v>0</v>
      </c>
      <c r="AG61" s="106">
        <f t="shared" si="39"/>
        <v>0</v>
      </c>
      <c r="AH61" s="6">
        <v>0</v>
      </c>
      <c r="AI61" s="1">
        <f t="shared" si="40"/>
        <v>7560.7202680067003</v>
      </c>
    </row>
    <row r="62" spans="1:35">
      <c r="A62" s="26">
        <v>6.0000000000000006E-4</v>
      </c>
      <c r="B62" s="5">
        <f t="shared" si="30"/>
        <v>7380.6853215125202</v>
      </c>
      <c r="C62" s="94" t="s">
        <v>312</v>
      </c>
      <c r="D62" s="94" t="s">
        <v>91</v>
      </c>
      <c r="E62" s="94" t="s">
        <v>111</v>
      </c>
      <c r="F62" s="25">
        <f t="shared" si="31"/>
        <v>1</v>
      </c>
      <c r="G62" s="25">
        <f t="shared" si="32"/>
        <v>1</v>
      </c>
      <c r="H62" s="7">
        <f t="shared" si="3"/>
        <v>0</v>
      </c>
      <c r="I62" s="7">
        <f t="shared" si="4"/>
        <v>0</v>
      </c>
      <c r="J62" s="7">
        <f t="shared" si="5"/>
        <v>0</v>
      </c>
      <c r="K62" s="7">
        <f t="shared" si="6"/>
        <v>0</v>
      </c>
      <c r="L62" s="7">
        <f t="shared" si="7"/>
        <v>0</v>
      </c>
      <c r="M62" s="7">
        <f t="shared" si="8"/>
        <v>0</v>
      </c>
      <c r="N62" s="7">
        <f t="shared" si="9"/>
        <v>7380.6847215125199</v>
      </c>
      <c r="O62" s="7">
        <f t="shared" si="10"/>
        <v>0</v>
      </c>
      <c r="P62" s="7">
        <f t="shared" si="11"/>
        <v>0</v>
      </c>
      <c r="Q62" s="7">
        <f t="shared" si="12"/>
        <v>0</v>
      </c>
      <c r="R62" s="7">
        <f t="shared" si="13"/>
        <v>0</v>
      </c>
      <c r="S62" s="7">
        <f t="shared" si="14"/>
        <v>0</v>
      </c>
      <c r="T62" s="7">
        <f t="shared" si="15"/>
        <v>0</v>
      </c>
      <c r="U62" s="7">
        <f t="shared" si="16"/>
        <v>0</v>
      </c>
      <c r="V62" s="7">
        <f t="shared" si="17"/>
        <v>0</v>
      </c>
      <c r="W62" s="91">
        <f t="shared" si="18"/>
        <v>0</v>
      </c>
      <c r="X62" s="91">
        <f t="shared" si="19"/>
        <v>0</v>
      </c>
      <c r="Y62" s="91">
        <f t="shared" si="20"/>
        <v>0</v>
      </c>
      <c r="Z62" s="91">
        <f t="shared" si="21"/>
        <v>0</v>
      </c>
      <c r="AA62" s="102">
        <f t="shared" si="33"/>
        <v>0</v>
      </c>
      <c r="AB62" s="102">
        <f t="shared" si="34"/>
        <v>0</v>
      </c>
      <c r="AC62" s="102">
        <f t="shared" si="35"/>
        <v>0</v>
      </c>
      <c r="AD62" s="106">
        <f t="shared" si="36"/>
        <v>7380.6847215125199</v>
      </c>
      <c r="AE62" s="106">
        <f t="shared" si="37"/>
        <v>0</v>
      </c>
      <c r="AF62" s="106">
        <f t="shared" si="38"/>
        <v>0</v>
      </c>
      <c r="AG62" s="106">
        <f t="shared" si="39"/>
        <v>0</v>
      </c>
      <c r="AH62" s="6">
        <v>0</v>
      </c>
      <c r="AI62" s="1">
        <f t="shared" si="40"/>
        <v>7380.6847215125199</v>
      </c>
    </row>
    <row r="63" spans="1:35">
      <c r="A63" s="26">
        <v>6.1000000000000008E-4</v>
      </c>
      <c r="B63" s="5">
        <f t="shared" si="30"/>
        <v>14531.10232338021</v>
      </c>
      <c r="C63" s="94" t="s">
        <v>316</v>
      </c>
      <c r="D63" s="94" t="s">
        <v>79</v>
      </c>
      <c r="E63" s="94" t="s">
        <v>111</v>
      </c>
      <c r="F63" s="25">
        <f t="shared" si="31"/>
        <v>2</v>
      </c>
      <c r="G63" s="25">
        <f t="shared" si="32"/>
        <v>2</v>
      </c>
      <c r="H63" s="7">
        <f t="shared" si="3"/>
        <v>0</v>
      </c>
      <c r="I63" s="7">
        <f t="shared" si="4"/>
        <v>0</v>
      </c>
      <c r="J63" s="7">
        <f t="shared" si="5"/>
        <v>0</v>
      </c>
      <c r="K63" s="7">
        <f t="shared" si="6"/>
        <v>7309.1017133802106</v>
      </c>
      <c r="L63" s="7">
        <f t="shared" si="7"/>
        <v>0</v>
      </c>
      <c r="M63" s="7">
        <f t="shared" si="8"/>
        <v>0</v>
      </c>
      <c r="N63" s="7">
        <f t="shared" si="9"/>
        <v>7222</v>
      </c>
      <c r="O63" s="7">
        <f t="shared" si="10"/>
        <v>0</v>
      </c>
      <c r="P63" s="7">
        <f t="shared" si="11"/>
        <v>0</v>
      </c>
      <c r="Q63" s="7">
        <f t="shared" si="12"/>
        <v>0</v>
      </c>
      <c r="R63" s="7">
        <f t="shared" si="13"/>
        <v>0</v>
      </c>
      <c r="S63" s="7">
        <f t="shared" si="14"/>
        <v>0</v>
      </c>
      <c r="T63" s="7">
        <f t="shared" si="15"/>
        <v>0</v>
      </c>
      <c r="U63" s="7">
        <f t="shared" si="16"/>
        <v>0</v>
      </c>
      <c r="V63" s="7">
        <f t="shared" si="17"/>
        <v>0</v>
      </c>
      <c r="W63" s="91">
        <f t="shared" si="18"/>
        <v>0</v>
      </c>
      <c r="X63" s="91">
        <f t="shared" si="19"/>
        <v>0</v>
      </c>
      <c r="Y63" s="91">
        <f t="shared" si="20"/>
        <v>0</v>
      </c>
      <c r="Z63" s="91">
        <f t="shared" si="21"/>
        <v>0</v>
      </c>
      <c r="AA63" s="102">
        <f t="shared" si="33"/>
        <v>0</v>
      </c>
      <c r="AB63" s="102">
        <f t="shared" si="34"/>
        <v>0</v>
      </c>
      <c r="AC63" s="102">
        <f t="shared" si="35"/>
        <v>0</v>
      </c>
      <c r="AD63" s="106">
        <f t="shared" si="36"/>
        <v>7309.1017133802106</v>
      </c>
      <c r="AE63" s="106">
        <f t="shared" si="37"/>
        <v>7222</v>
      </c>
      <c r="AF63" s="106">
        <f t="shared" si="38"/>
        <v>0</v>
      </c>
      <c r="AG63" s="106">
        <f t="shared" si="39"/>
        <v>0</v>
      </c>
      <c r="AH63" s="6">
        <v>0</v>
      </c>
      <c r="AI63" s="1">
        <f t="shared" si="40"/>
        <v>14531.101713380211</v>
      </c>
    </row>
    <row r="64" spans="1:35">
      <c r="A64" s="26">
        <v>6.2E-4</v>
      </c>
      <c r="B64" s="5">
        <f t="shared" si="30"/>
        <v>7111.7682221664199</v>
      </c>
      <c r="C64" s="94" t="s">
        <v>318</v>
      </c>
      <c r="D64" s="94" t="s">
        <v>115</v>
      </c>
      <c r="E64" s="94" t="s">
        <v>111</v>
      </c>
      <c r="F64" s="25">
        <f t="shared" si="31"/>
        <v>1</v>
      </c>
      <c r="G64" s="25">
        <f t="shared" si="32"/>
        <v>1</v>
      </c>
      <c r="H64" s="7">
        <f t="shared" si="3"/>
        <v>0</v>
      </c>
      <c r="I64" s="7">
        <f t="shared" si="4"/>
        <v>0</v>
      </c>
      <c r="J64" s="7">
        <f t="shared" si="5"/>
        <v>0</v>
      </c>
      <c r="K64" s="7">
        <f t="shared" si="6"/>
        <v>0</v>
      </c>
      <c r="L64" s="7">
        <f t="shared" si="7"/>
        <v>0</v>
      </c>
      <c r="M64" s="7">
        <f t="shared" si="8"/>
        <v>0</v>
      </c>
      <c r="N64" s="7">
        <f t="shared" si="9"/>
        <v>7111.7676021664201</v>
      </c>
      <c r="O64" s="7">
        <f t="shared" si="10"/>
        <v>0</v>
      </c>
      <c r="P64" s="7">
        <f t="shared" si="11"/>
        <v>0</v>
      </c>
      <c r="Q64" s="7">
        <f t="shared" si="12"/>
        <v>0</v>
      </c>
      <c r="R64" s="7">
        <f t="shared" si="13"/>
        <v>0</v>
      </c>
      <c r="S64" s="7">
        <f t="shared" si="14"/>
        <v>0</v>
      </c>
      <c r="T64" s="7">
        <f t="shared" si="15"/>
        <v>0</v>
      </c>
      <c r="U64" s="7">
        <f t="shared" si="16"/>
        <v>0</v>
      </c>
      <c r="V64" s="7">
        <f t="shared" si="17"/>
        <v>0</v>
      </c>
      <c r="W64" s="91">
        <f t="shared" si="18"/>
        <v>0</v>
      </c>
      <c r="X64" s="91">
        <f t="shared" si="19"/>
        <v>0</v>
      </c>
      <c r="Y64" s="91">
        <f t="shared" si="20"/>
        <v>0</v>
      </c>
      <c r="Z64" s="91">
        <f t="shared" si="21"/>
        <v>0</v>
      </c>
      <c r="AA64" s="102">
        <f t="shared" si="33"/>
        <v>0</v>
      </c>
      <c r="AB64" s="102">
        <f t="shared" si="34"/>
        <v>0</v>
      </c>
      <c r="AC64" s="102">
        <f t="shared" si="35"/>
        <v>0</v>
      </c>
      <c r="AD64" s="106">
        <f t="shared" si="36"/>
        <v>7111.7676021664201</v>
      </c>
      <c r="AE64" s="106">
        <f t="shared" si="37"/>
        <v>0</v>
      </c>
      <c r="AF64" s="106">
        <f t="shared" si="38"/>
        <v>0</v>
      </c>
      <c r="AG64" s="106">
        <f t="shared" si="39"/>
        <v>0</v>
      </c>
      <c r="AH64" s="6">
        <v>0</v>
      </c>
      <c r="AI64" s="1">
        <f t="shared" si="40"/>
        <v>7111.7676021664201</v>
      </c>
    </row>
    <row r="65" spans="1:35">
      <c r="A65" s="26">
        <v>6.3000000000000003E-4</v>
      </c>
      <c r="B65" s="5">
        <f t="shared" si="30"/>
        <v>6.3000000000000003E-4</v>
      </c>
      <c r="C65" s="146"/>
      <c r="D65" s="94"/>
      <c r="E65" s="94" t="s">
        <v>111</v>
      </c>
      <c r="F65" s="25">
        <f t="shared" si="31"/>
        <v>0</v>
      </c>
      <c r="G65" s="25">
        <f t="shared" si="32"/>
        <v>0</v>
      </c>
      <c r="H65" s="7">
        <f t="shared" si="3"/>
        <v>0</v>
      </c>
      <c r="I65" s="7">
        <f t="shared" si="4"/>
        <v>0</v>
      </c>
      <c r="J65" s="7">
        <f t="shared" si="5"/>
        <v>0</v>
      </c>
      <c r="K65" s="7">
        <f t="shared" si="6"/>
        <v>0</v>
      </c>
      <c r="L65" s="7">
        <f t="shared" si="7"/>
        <v>0</v>
      </c>
      <c r="M65" s="7">
        <f t="shared" si="8"/>
        <v>0</v>
      </c>
      <c r="N65" s="7">
        <f t="shared" si="9"/>
        <v>0</v>
      </c>
      <c r="O65" s="7">
        <f t="shared" si="10"/>
        <v>0</v>
      </c>
      <c r="P65" s="7">
        <f t="shared" si="11"/>
        <v>0</v>
      </c>
      <c r="Q65" s="7">
        <f t="shared" si="12"/>
        <v>0</v>
      </c>
      <c r="R65" s="7">
        <f t="shared" si="13"/>
        <v>0</v>
      </c>
      <c r="S65" s="7">
        <f t="shared" si="14"/>
        <v>0</v>
      </c>
      <c r="T65" s="7">
        <f t="shared" si="15"/>
        <v>0</v>
      </c>
      <c r="U65" s="7">
        <f t="shared" si="16"/>
        <v>0</v>
      </c>
      <c r="V65" s="7">
        <f t="shared" si="17"/>
        <v>0</v>
      </c>
      <c r="W65" s="91">
        <f t="shared" si="18"/>
        <v>0</v>
      </c>
      <c r="X65" s="91">
        <f t="shared" si="19"/>
        <v>0</v>
      </c>
      <c r="Y65" s="91">
        <f t="shared" si="20"/>
        <v>0</v>
      </c>
      <c r="Z65" s="91">
        <f t="shared" si="21"/>
        <v>0</v>
      </c>
      <c r="AA65" s="102">
        <f t="shared" si="33"/>
        <v>0</v>
      </c>
      <c r="AB65" s="102">
        <f t="shared" si="34"/>
        <v>0</v>
      </c>
      <c r="AC65" s="102">
        <f t="shared" si="35"/>
        <v>0</v>
      </c>
      <c r="AD65" s="106">
        <f t="shared" si="36"/>
        <v>0</v>
      </c>
      <c r="AE65" s="106">
        <f t="shared" si="37"/>
        <v>0</v>
      </c>
      <c r="AF65" s="106">
        <f t="shared" si="38"/>
        <v>0</v>
      </c>
      <c r="AG65" s="106">
        <f t="shared" si="39"/>
        <v>0</v>
      </c>
      <c r="AH65" s="6">
        <v>0</v>
      </c>
      <c r="AI65" s="1">
        <f t="shared" si="40"/>
        <v>0</v>
      </c>
    </row>
    <row r="66" spans="1:35">
      <c r="A66" s="26">
        <v>6.4000000000000005E-4</v>
      </c>
      <c r="B66" s="5">
        <f t="shared" si="30"/>
        <v>8602.4018522625011</v>
      </c>
      <c r="C66" s="146" t="s">
        <v>334</v>
      </c>
      <c r="D66" s="94" t="s">
        <v>79</v>
      </c>
      <c r="E66" s="94" t="s">
        <v>111</v>
      </c>
      <c r="F66" s="25">
        <f t="shared" si="31"/>
        <v>1</v>
      </c>
      <c r="G66" s="25">
        <f t="shared" si="32"/>
        <v>1</v>
      </c>
      <c r="H66" s="7">
        <f t="shared" si="3"/>
        <v>0</v>
      </c>
      <c r="I66" s="7">
        <f t="shared" si="4"/>
        <v>0</v>
      </c>
      <c r="J66" s="7">
        <f t="shared" si="5"/>
        <v>0</v>
      </c>
      <c r="K66" s="7">
        <f t="shared" si="6"/>
        <v>8602.4012122625008</v>
      </c>
      <c r="L66" s="7">
        <f t="shared" si="7"/>
        <v>0</v>
      </c>
      <c r="M66" s="7">
        <f t="shared" si="8"/>
        <v>0</v>
      </c>
      <c r="N66" s="7">
        <f t="shared" si="9"/>
        <v>0</v>
      </c>
      <c r="O66" s="7">
        <f t="shared" si="10"/>
        <v>0</v>
      </c>
      <c r="P66" s="7">
        <f t="shared" si="11"/>
        <v>0</v>
      </c>
      <c r="Q66" s="7">
        <f t="shared" si="12"/>
        <v>0</v>
      </c>
      <c r="R66" s="7">
        <f t="shared" si="13"/>
        <v>0</v>
      </c>
      <c r="S66" s="7">
        <f t="shared" si="14"/>
        <v>0</v>
      </c>
      <c r="T66" s="7">
        <f t="shared" si="15"/>
        <v>0</v>
      </c>
      <c r="U66" s="7">
        <f t="shared" si="16"/>
        <v>0</v>
      </c>
      <c r="V66" s="7">
        <f t="shared" si="17"/>
        <v>0</v>
      </c>
      <c r="W66" s="91">
        <f t="shared" si="18"/>
        <v>0</v>
      </c>
      <c r="X66" s="91">
        <f t="shared" si="19"/>
        <v>0</v>
      </c>
      <c r="Y66" s="91">
        <f t="shared" si="20"/>
        <v>0</v>
      </c>
      <c r="Z66" s="91">
        <f t="shared" si="21"/>
        <v>0</v>
      </c>
      <c r="AA66" s="102">
        <f t="shared" si="33"/>
        <v>0</v>
      </c>
      <c r="AB66" s="102">
        <f t="shared" si="34"/>
        <v>0</v>
      </c>
      <c r="AC66" s="102">
        <f t="shared" si="35"/>
        <v>0</v>
      </c>
      <c r="AD66" s="106">
        <f t="shared" si="36"/>
        <v>8602.4012122625008</v>
      </c>
      <c r="AE66" s="106">
        <f t="shared" si="37"/>
        <v>0</v>
      </c>
      <c r="AF66" s="106">
        <f t="shared" si="38"/>
        <v>0</v>
      </c>
      <c r="AG66" s="106">
        <f t="shared" si="39"/>
        <v>0</v>
      </c>
      <c r="AH66" s="6">
        <v>0</v>
      </c>
      <c r="AI66" s="1">
        <f t="shared" si="40"/>
        <v>8602.4012122625008</v>
      </c>
    </row>
    <row r="67" spans="1:35">
      <c r="A67" s="26">
        <v>6.7000000000000002E-4</v>
      </c>
      <c r="B67" s="5">
        <f t="shared" ref="B67:B72" si="41">AI67+A67</f>
        <v>7813.6586901164637</v>
      </c>
      <c r="C67" s="146" t="s">
        <v>340</v>
      </c>
      <c r="D67" s="94" t="s">
        <v>368</v>
      </c>
      <c r="E67" s="94" t="s">
        <v>111</v>
      </c>
      <c r="F67" s="25">
        <f t="shared" ref="F67:F77" si="42">COUNTIF(H67:Z67,"&gt;1")</f>
        <v>1</v>
      </c>
      <c r="G67" s="25">
        <f t="shared" ref="G67:G77" si="43">COUNTIF(AD67:AH67,"&gt;1")</f>
        <v>1</v>
      </c>
      <c r="H67" s="7">
        <f t="shared" si="3"/>
        <v>0</v>
      </c>
      <c r="I67" s="7">
        <f t="shared" si="4"/>
        <v>0</v>
      </c>
      <c r="J67" s="7">
        <f t="shared" si="5"/>
        <v>0</v>
      </c>
      <c r="K67" s="7">
        <f t="shared" si="6"/>
        <v>7813.6580201164634</v>
      </c>
      <c r="L67" s="7">
        <f t="shared" si="7"/>
        <v>0</v>
      </c>
      <c r="M67" s="7">
        <f t="shared" si="8"/>
        <v>0</v>
      </c>
      <c r="N67" s="7">
        <f t="shared" si="9"/>
        <v>0</v>
      </c>
      <c r="O67" s="7">
        <f t="shared" si="10"/>
        <v>0</v>
      </c>
      <c r="P67" s="7">
        <f t="shared" si="11"/>
        <v>0</v>
      </c>
      <c r="Q67" s="7">
        <f t="shared" si="12"/>
        <v>0</v>
      </c>
      <c r="R67" s="7">
        <f t="shared" si="13"/>
        <v>0</v>
      </c>
      <c r="S67" s="7">
        <f t="shared" si="14"/>
        <v>0</v>
      </c>
      <c r="T67" s="7">
        <f t="shared" si="15"/>
        <v>0</v>
      </c>
      <c r="U67" s="7">
        <f t="shared" si="16"/>
        <v>0</v>
      </c>
      <c r="V67" s="7">
        <f t="shared" si="17"/>
        <v>0</v>
      </c>
      <c r="W67" s="91">
        <f t="shared" si="18"/>
        <v>0</v>
      </c>
      <c r="X67" s="91">
        <f t="shared" si="19"/>
        <v>0</v>
      </c>
      <c r="Y67" s="91">
        <f t="shared" si="20"/>
        <v>0</v>
      </c>
      <c r="Z67" s="91">
        <f t="shared" si="21"/>
        <v>0</v>
      </c>
      <c r="AA67" s="102">
        <f t="shared" ref="AA67:AA77" si="44">LARGE(H67:R67,5)</f>
        <v>0</v>
      </c>
      <c r="AB67" s="102">
        <f t="shared" ref="AB67:AB77" si="45">LARGE(S67:V67,1)</f>
        <v>0</v>
      </c>
      <c r="AC67" s="102">
        <f t="shared" ref="AC67:AC77" si="46">LARGE(W67:Z67,1)</f>
        <v>0</v>
      </c>
      <c r="AD67" s="106">
        <f t="shared" ref="AD67:AD77" si="47">LARGE(H67:R67,1)</f>
        <v>7813.6580201164634</v>
      </c>
      <c r="AE67" s="106">
        <f t="shared" ref="AE67:AE77" si="48">LARGE(H67:R67,2)</f>
        <v>0</v>
      </c>
      <c r="AF67" s="106">
        <f t="shared" ref="AF67:AF77" si="49">LARGE(H67:R67,3)</f>
        <v>0</v>
      </c>
      <c r="AG67" s="106">
        <f t="shared" ref="AG67:AG77" si="50">LARGE(H67:R67,4)</f>
        <v>0</v>
      </c>
      <c r="AH67" s="6">
        <v>0</v>
      </c>
      <c r="AI67" s="1">
        <f t="shared" ref="AI67:AI77" si="51">SUM(AD67:AG67)+AH67</f>
        <v>7813.6580201164634</v>
      </c>
    </row>
    <row r="68" spans="1:35">
      <c r="A68" s="26">
        <v>6.8000000000000005E-4</v>
      </c>
      <c r="B68" s="5">
        <f t="shared" si="41"/>
        <v>7708.3775339795266</v>
      </c>
      <c r="C68" s="146" t="s">
        <v>344</v>
      </c>
      <c r="D68" s="94" t="s">
        <v>79</v>
      </c>
      <c r="E68" s="94" t="s">
        <v>111</v>
      </c>
      <c r="F68" s="25">
        <f t="shared" si="42"/>
        <v>1</v>
      </c>
      <c r="G68" s="25">
        <f t="shared" si="43"/>
        <v>1</v>
      </c>
      <c r="H68" s="7">
        <f t="shared" si="3"/>
        <v>0</v>
      </c>
      <c r="I68" s="7">
        <f t="shared" si="4"/>
        <v>0</v>
      </c>
      <c r="J68" s="7">
        <f t="shared" si="5"/>
        <v>0</v>
      </c>
      <c r="K68" s="7">
        <f t="shared" si="6"/>
        <v>7708.3768539795265</v>
      </c>
      <c r="L68" s="7">
        <f t="shared" si="7"/>
        <v>0</v>
      </c>
      <c r="M68" s="7">
        <f t="shared" si="8"/>
        <v>0</v>
      </c>
      <c r="N68" s="7">
        <f t="shared" si="9"/>
        <v>0</v>
      </c>
      <c r="O68" s="7">
        <f t="shared" si="10"/>
        <v>0</v>
      </c>
      <c r="P68" s="7">
        <f t="shared" si="11"/>
        <v>0</v>
      </c>
      <c r="Q68" s="7">
        <f t="shared" si="12"/>
        <v>0</v>
      </c>
      <c r="R68" s="7">
        <f t="shared" si="13"/>
        <v>0</v>
      </c>
      <c r="S68" s="7">
        <f t="shared" si="14"/>
        <v>0</v>
      </c>
      <c r="T68" s="7">
        <f t="shared" si="15"/>
        <v>0</v>
      </c>
      <c r="U68" s="7">
        <f t="shared" si="16"/>
        <v>0</v>
      </c>
      <c r="V68" s="7">
        <f t="shared" si="17"/>
        <v>0</v>
      </c>
      <c r="W68" s="91">
        <f t="shared" si="18"/>
        <v>0</v>
      </c>
      <c r="X68" s="91">
        <f t="shared" si="19"/>
        <v>0</v>
      </c>
      <c r="Y68" s="91">
        <f t="shared" si="20"/>
        <v>0</v>
      </c>
      <c r="Z68" s="91">
        <f t="shared" si="21"/>
        <v>0</v>
      </c>
      <c r="AA68" s="102">
        <f t="shared" si="44"/>
        <v>0</v>
      </c>
      <c r="AB68" s="102">
        <f t="shared" si="45"/>
        <v>0</v>
      </c>
      <c r="AC68" s="102">
        <f t="shared" si="46"/>
        <v>0</v>
      </c>
      <c r="AD68" s="106">
        <f t="shared" si="47"/>
        <v>7708.3768539795265</v>
      </c>
      <c r="AE68" s="106">
        <f t="shared" si="48"/>
        <v>0</v>
      </c>
      <c r="AF68" s="106">
        <f t="shared" si="49"/>
        <v>0</v>
      </c>
      <c r="AG68" s="106">
        <f t="shared" si="50"/>
        <v>0</v>
      </c>
      <c r="AH68" s="6">
        <v>0</v>
      </c>
      <c r="AI68" s="1">
        <f t="shared" si="51"/>
        <v>7708.3768539795265</v>
      </c>
    </row>
    <row r="69" spans="1:35">
      <c r="A69" s="26">
        <v>7.000000000000001E-4</v>
      </c>
      <c r="B69" s="5">
        <f t="shared" si="41"/>
        <v>9326.425570466321</v>
      </c>
      <c r="C69" s="146" t="s">
        <v>328</v>
      </c>
      <c r="D69" s="94" t="s">
        <v>78</v>
      </c>
      <c r="E69" s="94" t="s">
        <v>111</v>
      </c>
      <c r="F69" s="25">
        <f t="shared" si="42"/>
        <v>1</v>
      </c>
      <c r="G69" s="25">
        <f t="shared" si="43"/>
        <v>1</v>
      </c>
      <c r="H69" s="7">
        <f t="shared" si="3"/>
        <v>0</v>
      </c>
      <c r="I69" s="7">
        <f t="shared" si="4"/>
        <v>0</v>
      </c>
      <c r="J69" s="7">
        <f t="shared" si="5"/>
        <v>0</v>
      </c>
      <c r="K69" s="7">
        <f t="shared" si="6"/>
        <v>9326.4248704663205</v>
      </c>
      <c r="L69" s="7">
        <f t="shared" si="7"/>
        <v>0</v>
      </c>
      <c r="M69" s="7">
        <f t="shared" si="8"/>
        <v>0</v>
      </c>
      <c r="N69" s="7">
        <f t="shared" si="9"/>
        <v>0</v>
      </c>
      <c r="O69" s="7">
        <f t="shared" si="10"/>
        <v>0</v>
      </c>
      <c r="P69" s="7">
        <f t="shared" si="11"/>
        <v>0</v>
      </c>
      <c r="Q69" s="7">
        <f t="shared" si="12"/>
        <v>0</v>
      </c>
      <c r="R69" s="7">
        <f t="shared" si="13"/>
        <v>0</v>
      </c>
      <c r="S69" s="7">
        <f t="shared" si="14"/>
        <v>0</v>
      </c>
      <c r="T69" s="7">
        <f t="shared" si="15"/>
        <v>0</v>
      </c>
      <c r="U69" s="7">
        <f t="shared" si="16"/>
        <v>0</v>
      </c>
      <c r="V69" s="7">
        <f t="shared" si="17"/>
        <v>0</v>
      </c>
      <c r="W69" s="91">
        <f t="shared" si="18"/>
        <v>0</v>
      </c>
      <c r="X69" s="91">
        <f t="shared" si="19"/>
        <v>0</v>
      </c>
      <c r="Y69" s="91">
        <f t="shared" si="20"/>
        <v>0</v>
      </c>
      <c r="Z69" s="91">
        <f t="shared" si="21"/>
        <v>0</v>
      </c>
      <c r="AA69" s="102">
        <f t="shared" si="44"/>
        <v>0</v>
      </c>
      <c r="AB69" s="102">
        <f t="shared" si="45"/>
        <v>0</v>
      </c>
      <c r="AC69" s="102">
        <f t="shared" si="46"/>
        <v>0</v>
      </c>
      <c r="AD69" s="106">
        <f t="shared" si="47"/>
        <v>9326.4248704663205</v>
      </c>
      <c r="AE69" s="106">
        <f t="shared" si="48"/>
        <v>0</v>
      </c>
      <c r="AF69" s="106">
        <f t="shared" si="49"/>
        <v>0</v>
      </c>
      <c r="AG69" s="106">
        <f t="shared" si="50"/>
        <v>0</v>
      </c>
      <c r="AH69" s="6">
        <v>0</v>
      </c>
      <c r="AI69" s="1">
        <f t="shared" si="51"/>
        <v>9326.4248704663205</v>
      </c>
    </row>
    <row r="70" spans="1:35">
      <c r="A70" s="26">
        <v>7.1000000000000013E-4</v>
      </c>
      <c r="B70" s="5">
        <f t="shared" si="41"/>
        <v>8852.1057837675417</v>
      </c>
      <c r="C70" s="146" t="s">
        <v>331</v>
      </c>
      <c r="D70" s="94" t="s">
        <v>93</v>
      </c>
      <c r="E70" s="94" t="s">
        <v>111</v>
      </c>
      <c r="F70" s="25">
        <f t="shared" si="42"/>
        <v>1</v>
      </c>
      <c r="G70" s="25">
        <f t="shared" si="43"/>
        <v>1</v>
      </c>
      <c r="H70" s="7">
        <f t="shared" si="3"/>
        <v>0</v>
      </c>
      <c r="I70" s="7">
        <f t="shared" si="4"/>
        <v>0</v>
      </c>
      <c r="J70" s="7">
        <f t="shared" si="5"/>
        <v>0</v>
      </c>
      <c r="K70" s="7">
        <f t="shared" si="6"/>
        <v>8852.1050737675414</v>
      </c>
      <c r="L70" s="7">
        <f t="shared" si="7"/>
        <v>0</v>
      </c>
      <c r="M70" s="7">
        <f t="shared" si="8"/>
        <v>0</v>
      </c>
      <c r="N70" s="7">
        <f t="shared" si="9"/>
        <v>0</v>
      </c>
      <c r="O70" s="7">
        <f t="shared" si="10"/>
        <v>0</v>
      </c>
      <c r="P70" s="7">
        <f t="shared" si="11"/>
        <v>0</v>
      </c>
      <c r="Q70" s="7">
        <f t="shared" si="12"/>
        <v>0</v>
      </c>
      <c r="R70" s="7">
        <f t="shared" si="13"/>
        <v>0</v>
      </c>
      <c r="S70" s="7">
        <f t="shared" si="14"/>
        <v>0</v>
      </c>
      <c r="T70" s="7">
        <f t="shared" si="15"/>
        <v>0</v>
      </c>
      <c r="U70" s="7">
        <f t="shared" si="16"/>
        <v>0</v>
      </c>
      <c r="V70" s="7">
        <f t="shared" si="17"/>
        <v>0</v>
      </c>
      <c r="W70" s="91">
        <f t="shared" si="18"/>
        <v>0</v>
      </c>
      <c r="X70" s="91">
        <f t="shared" si="19"/>
        <v>0</v>
      </c>
      <c r="Y70" s="91">
        <f t="shared" si="20"/>
        <v>0</v>
      </c>
      <c r="Z70" s="91">
        <f t="shared" si="21"/>
        <v>0</v>
      </c>
      <c r="AA70" s="102">
        <f t="shared" si="44"/>
        <v>0</v>
      </c>
      <c r="AB70" s="102">
        <f t="shared" si="45"/>
        <v>0</v>
      </c>
      <c r="AC70" s="102">
        <f t="shared" si="46"/>
        <v>0</v>
      </c>
      <c r="AD70" s="106">
        <f t="shared" si="47"/>
        <v>8852.1050737675414</v>
      </c>
      <c r="AE70" s="106">
        <f t="shared" si="48"/>
        <v>0</v>
      </c>
      <c r="AF70" s="106">
        <f t="shared" si="49"/>
        <v>0</v>
      </c>
      <c r="AG70" s="106">
        <f t="shared" si="50"/>
        <v>0</v>
      </c>
      <c r="AH70" s="6">
        <v>0</v>
      </c>
      <c r="AI70" s="1">
        <f t="shared" si="51"/>
        <v>8852.1050737675414</v>
      </c>
    </row>
    <row r="71" spans="1:35">
      <c r="A71" s="26">
        <v>7.2000000000000005E-4</v>
      </c>
      <c r="B71" s="5">
        <f t="shared" si="41"/>
        <v>8699.7531660686072</v>
      </c>
      <c r="C71" s="146" t="s">
        <v>333</v>
      </c>
      <c r="D71" s="94" t="s">
        <v>99</v>
      </c>
      <c r="E71" s="94" t="s">
        <v>111</v>
      </c>
      <c r="F71" s="25">
        <f t="shared" si="42"/>
        <v>1</v>
      </c>
      <c r="G71" s="25">
        <f t="shared" si="43"/>
        <v>1</v>
      </c>
      <c r="H71" s="7">
        <f t="shared" si="3"/>
        <v>0</v>
      </c>
      <c r="I71" s="7">
        <f t="shared" si="4"/>
        <v>0</v>
      </c>
      <c r="J71" s="7">
        <f t="shared" si="5"/>
        <v>0</v>
      </c>
      <c r="K71" s="7">
        <f t="shared" si="6"/>
        <v>8699.7524460686072</v>
      </c>
      <c r="L71" s="7">
        <f t="shared" si="7"/>
        <v>0</v>
      </c>
      <c r="M71" s="7">
        <f t="shared" si="8"/>
        <v>0</v>
      </c>
      <c r="N71" s="7">
        <f t="shared" si="9"/>
        <v>0</v>
      </c>
      <c r="O71" s="7">
        <f t="shared" si="10"/>
        <v>0</v>
      </c>
      <c r="P71" s="7">
        <f t="shared" si="11"/>
        <v>0</v>
      </c>
      <c r="Q71" s="7">
        <f t="shared" si="12"/>
        <v>0</v>
      </c>
      <c r="R71" s="7">
        <f t="shared" si="13"/>
        <v>0</v>
      </c>
      <c r="S71" s="7">
        <f t="shared" si="14"/>
        <v>0</v>
      </c>
      <c r="T71" s="7">
        <f t="shared" si="15"/>
        <v>0</v>
      </c>
      <c r="U71" s="7">
        <f t="shared" si="16"/>
        <v>0</v>
      </c>
      <c r="V71" s="7">
        <f t="shared" si="17"/>
        <v>0</v>
      </c>
      <c r="W71" s="91">
        <f t="shared" si="18"/>
        <v>0</v>
      </c>
      <c r="X71" s="91">
        <f t="shared" si="19"/>
        <v>0</v>
      </c>
      <c r="Y71" s="91">
        <f t="shared" si="20"/>
        <v>0</v>
      </c>
      <c r="Z71" s="91">
        <f t="shared" si="21"/>
        <v>0</v>
      </c>
      <c r="AA71" s="102">
        <f t="shared" si="44"/>
        <v>0</v>
      </c>
      <c r="AB71" s="102">
        <f t="shared" si="45"/>
        <v>0</v>
      </c>
      <c r="AC71" s="102">
        <f t="shared" si="46"/>
        <v>0</v>
      </c>
      <c r="AD71" s="106">
        <f t="shared" si="47"/>
        <v>8699.7524460686072</v>
      </c>
      <c r="AE71" s="106">
        <f t="shared" si="48"/>
        <v>0</v>
      </c>
      <c r="AF71" s="106">
        <f t="shared" si="49"/>
        <v>0</v>
      </c>
      <c r="AG71" s="106">
        <f t="shared" si="50"/>
        <v>0</v>
      </c>
      <c r="AH71" s="6">
        <v>0</v>
      </c>
      <c r="AI71" s="1">
        <f t="shared" si="51"/>
        <v>8699.7524460686072</v>
      </c>
    </row>
    <row r="72" spans="1:35">
      <c r="A72" s="26">
        <v>7.400000000000001E-4</v>
      </c>
      <c r="B72" s="5">
        <f t="shared" si="41"/>
        <v>8600.3969642162901</v>
      </c>
      <c r="C72" s="146" t="s">
        <v>335</v>
      </c>
      <c r="D72" s="94" t="s">
        <v>81</v>
      </c>
      <c r="E72" s="94" t="s">
        <v>111</v>
      </c>
      <c r="F72" s="25">
        <f t="shared" si="42"/>
        <v>1</v>
      </c>
      <c r="G72" s="25">
        <f t="shared" si="43"/>
        <v>1</v>
      </c>
      <c r="H72" s="7">
        <f t="shared" si="3"/>
        <v>0</v>
      </c>
      <c r="I72" s="7">
        <f t="shared" si="4"/>
        <v>0</v>
      </c>
      <c r="J72" s="7">
        <f t="shared" si="5"/>
        <v>0</v>
      </c>
      <c r="K72" s="7">
        <f t="shared" si="6"/>
        <v>8600.3962242162906</v>
      </c>
      <c r="L72" s="7">
        <f t="shared" si="7"/>
        <v>0</v>
      </c>
      <c r="M72" s="7">
        <f t="shared" si="8"/>
        <v>0</v>
      </c>
      <c r="N72" s="7">
        <f t="shared" si="9"/>
        <v>0</v>
      </c>
      <c r="O72" s="7">
        <f t="shared" si="10"/>
        <v>0</v>
      </c>
      <c r="P72" s="7">
        <f t="shared" si="11"/>
        <v>0</v>
      </c>
      <c r="Q72" s="7">
        <f t="shared" si="12"/>
        <v>0</v>
      </c>
      <c r="R72" s="7">
        <f t="shared" si="13"/>
        <v>0</v>
      </c>
      <c r="S72" s="7">
        <f t="shared" si="14"/>
        <v>0</v>
      </c>
      <c r="T72" s="7">
        <f t="shared" si="15"/>
        <v>0</v>
      </c>
      <c r="U72" s="7">
        <f t="shared" si="16"/>
        <v>0</v>
      </c>
      <c r="V72" s="7">
        <f t="shared" si="17"/>
        <v>0</v>
      </c>
      <c r="W72" s="91">
        <f t="shared" si="18"/>
        <v>0</v>
      </c>
      <c r="X72" s="91">
        <f t="shared" si="19"/>
        <v>0</v>
      </c>
      <c r="Y72" s="91">
        <f t="shared" si="20"/>
        <v>0</v>
      </c>
      <c r="Z72" s="91">
        <f t="shared" si="21"/>
        <v>0</v>
      </c>
      <c r="AA72" s="102">
        <f t="shared" si="44"/>
        <v>0</v>
      </c>
      <c r="AB72" s="102">
        <f t="shared" si="45"/>
        <v>0</v>
      </c>
      <c r="AC72" s="102">
        <f t="shared" si="46"/>
        <v>0</v>
      </c>
      <c r="AD72" s="106">
        <f t="shared" si="47"/>
        <v>8600.3962242162906</v>
      </c>
      <c r="AE72" s="106">
        <f t="shared" si="48"/>
        <v>0</v>
      </c>
      <c r="AF72" s="106">
        <f t="shared" si="49"/>
        <v>0</v>
      </c>
      <c r="AG72" s="106">
        <f t="shared" si="50"/>
        <v>0</v>
      </c>
      <c r="AH72" s="6">
        <v>0</v>
      </c>
      <c r="AI72" s="1">
        <f t="shared" si="51"/>
        <v>8600.3962242162906</v>
      </c>
    </row>
    <row r="73" spans="1:35">
      <c r="A73" s="26">
        <v>7.6000000000000004E-4</v>
      </c>
      <c r="B73" s="5">
        <f t="shared" ref="B73:B126" si="52">AI73+A73</f>
        <v>7785.6321557168467</v>
      </c>
      <c r="C73" s="146" t="s">
        <v>341</v>
      </c>
      <c r="D73" s="94" t="s">
        <v>79</v>
      </c>
      <c r="E73" s="94" t="s">
        <v>111</v>
      </c>
      <c r="F73" s="25">
        <f t="shared" si="42"/>
        <v>1</v>
      </c>
      <c r="G73" s="25">
        <f t="shared" si="43"/>
        <v>1</v>
      </c>
      <c r="H73" s="7">
        <f t="shared" ref="H73:H126" si="53">IF(ISERROR(VLOOKUP($C73,_tri1,5,FALSE)),0,(VLOOKUP($C73,_tri1,5,FALSE)))</f>
        <v>0</v>
      </c>
      <c r="I73" s="7">
        <f t="shared" ref="I73:I126" si="54">IF(ISERROR(VLOOKUP($C73,_tri2,5,FALSE)),0,(VLOOKUP($C73,_tri2,5,FALSE)))</f>
        <v>0</v>
      </c>
      <c r="J73" s="7">
        <f t="shared" ref="J73:J126" si="55">IF(ISERROR(VLOOKUP($C73,_tri3,5,FALSE)),0,(VLOOKUP($C73,_tri3,5,FALSE)))</f>
        <v>0</v>
      </c>
      <c r="K73" s="7">
        <f t="shared" ref="K73:K126" si="56">IF(ISERROR(VLOOKUP($C73,_tri4,5,FALSE)),0,(VLOOKUP($C73,_tri4,5,FALSE)))</f>
        <v>7785.6313957168468</v>
      </c>
      <c r="L73" s="7">
        <f t="shared" ref="L73:L126" si="57">IF(ISERROR(VLOOKUP($C73,_tri5,5,FALSE)),0,(VLOOKUP($C73,_tri5,5,FALSE)))</f>
        <v>0</v>
      </c>
      <c r="M73" s="7">
        <f t="shared" ref="M73:M126" si="58">IF(ISERROR(VLOOKUP($C73,_tri6,5,FALSE)),0,(VLOOKUP($C73,_tri6,5,FALSE)))</f>
        <v>0</v>
      </c>
      <c r="N73" s="7">
        <f t="shared" ref="N73:N126" si="59">IF(ISERROR(VLOOKUP($C73,_tri7,5,FALSE)),0,(VLOOKUP($C73,_tri7,5,FALSE)))</f>
        <v>0</v>
      </c>
      <c r="O73" s="7">
        <f t="shared" ref="O73:O126" si="60">IF(ISERROR(VLOOKUP($C73,_tri8,5,FALSE)),0,(VLOOKUP($C73,_tri8,5,FALSE)))</f>
        <v>0</v>
      </c>
      <c r="P73" s="7">
        <f t="shared" ref="P73:P126" si="61">IF(ISERROR(VLOOKUP($C73,_tri9,5,FALSE)),0,(VLOOKUP($C73,_tri9,5,FALSE)))</f>
        <v>0</v>
      </c>
      <c r="Q73" s="7">
        <f t="shared" ref="Q73:Q126" si="62">IF(ISERROR(VLOOKUP($C73,_tri10,5,FALSE)),0,(VLOOKUP($C73,_tri10,5,FALSE)))</f>
        <v>0</v>
      </c>
      <c r="R73" s="7">
        <f t="shared" ref="R73:R126" si="63">IF(ISERROR(VLOOKUP($C73,_tri11,5,FALSE)),0,(VLOOKUP($C73,_tri11,5,FALSE)))</f>
        <v>0</v>
      </c>
      <c r="S73" s="7">
        <f t="shared" ref="S73:S126" si="64">IF(ISERROR(VLOOKUP($C73,aqua1,5,FALSE)),0,(VLOOKUP($C73,aqua1,5,FALSE)))</f>
        <v>0</v>
      </c>
      <c r="T73" s="7">
        <f t="shared" ref="T73:T126" si="65">IF(ISERROR(VLOOKUP($C73,aqua2,5,FALSE)),0,(VLOOKUP($C73,aqua2,5,FALSE)))</f>
        <v>0</v>
      </c>
      <c r="U73" s="7">
        <f t="shared" ref="U73:U126" si="66">IF(ISERROR(VLOOKUP($C73,aqua3,5,FALSE)),0,(VLOOKUP($C73,aqua3,5,FALSE)))</f>
        <v>0</v>
      </c>
      <c r="V73" s="7">
        <f t="shared" ref="V73:V126" si="67">IF(ISERROR(VLOOKUP($C73,aqua4,5,FALSE)),0,(VLOOKUP($C73,aqua4,5,FALSE)))</f>
        <v>0</v>
      </c>
      <c r="W73" s="91">
        <f t="shared" ref="W73:W126" si="68">IF(ISERROR(VLOOKUP($C73,_dua1,5,FALSE)),0,(VLOOKUP($C73,_dua1,5,FALSE)))</f>
        <v>0</v>
      </c>
      <c r="X73" s="91">
        <f t="shared" ref="X73:X126" si="69">IF(ISERROR(VLOOKUP($C73,_dua2,5,FALSE)),0,(VLOOKUP($C73,_dua2,5,FALSE)))</f>
        <v>0</v>
      </c>
      <c r="Y73" s="91">
        <f t="shared" ref="Y73:Y126" si="70">IF(ISERROR(VLOOKUP($C73,_dua3,5,FALSE)),0,(VLOOKUP($C73,_dua3,5,FALSE)))</f>
        <v>0</v>
      </c>
      <c r="Z73" s="91">
        <f t="shared" ref="Z73:Z126" si="71">IF(ISERROR(VLOOKUP($C73,_dua4,5,FALSE)),0,(VLOOKUP($C73,_dua4,5,FALSE)))</f>
        <v>0</v>
      </c>
      <c r="AA73" s="102">
        <f t="shared" si="44"/>
        <v>0</v>
      </c>
      <c r="AB73" s="102">
        <f t="shared" si="45"/>
        <v>0</v>
      </c>
      <c r="AC73" s="102">
        <f t="shared" si="46"/>
        <v>0</v>
      </c>
      <c r="AD73" s="106">
        <f t="shared" si="47"/>
        <v>7785.6313957168468</v>
      </c>
      <c r="AE73" s="106">
        <f t="shared" si="48"/>
        <v>0</v>
      </c>
      <c r="AF73" s="106">
        <f t="shared" si="49"/>
        <v>0</v>
      </c>
      <c r="AG73" s="106">
        <f t="shared" si="50"/>
        <v>0</v>
      </c>
      <c r="AH73" s="6">
        <v>0</v>
      </c>
      <c r="AI73" s="1">
        <f t="shared" si="51"/>
        <v>7785.6313957168468</v>
      </c>
    </row>
    <row r="74" spans="1:35">
      <c r="A74" s="26">
        <v>7.7000000000000007E-4</v>
      </c>
      <c r="B74" s="5">
        <f t="shared" si="52"/>
        <v>7431.2765730409819</v>
      </c>
      <c r="C74" s="146" t="s">
        <v>354</v>
      </c>
      <c r="D74" s="94" t="s">
        <v>97</v>
      </c>
      <c r="E74" s="94" t="s">
        <v>111</v>
      </c>
      <c r="F74" s="25">
        <f t="shared" si="42"/>
        <v>1</v>
      </c>
      <c r="G74" s="25">
        <f t="shared" si="43"/>
        <v>1</v>
      </c>
      <c r="H74" s="7">
        <f t="shared" si="53"/>
        <v>0</v>
      </c>
      <c r="I74" s="7">
        <f t="shared" si="54"/>
        <v>0</v>
      </c>
      <c r="J74" s="7">
        <f t="shared" si="55"/>
        <v>0</v>
      </c>
      <c r="K74" s="7">
        <f t="shared" si="56"/>
        <v>7431.2758030409823</v>
      </c>
      <c r="L74" s="7">
        <f t="shared" si="57"/>
        <v>0</v>
      </c>
      <c r="M74" s="7">
        <f t="shared" si="58"/>
        <v>0</v>
      </c>
      <c r="N74" s="7">
        <f t="shared" si="59"/>
        <v>0</v>
      </c>
      <c r="O74" s="7">
        <f t="shared" si="60"/>
        <v>0</v>
      </c>
      <c r="P74" s="7">
        <f t="shared" si="61"/>
        <v>0</v>
      </c>
      <c r="Q74" s="7">
        <f t="shared" si="62"/>
        <v>0</v>
      </c>
      <c r="R74" s="7">
        <f t="shared" si="63"/>
        <v>0</v>
      </c>
      <c r="S74" s="7">
        <f t="shared" si="64"/>
        <v>0</v>
      </c>
      <c r="T74" s="7">
        <f t="shared" si="65"/>
        <v>0</v>
      </c>
      <c r="U74" s="7">
        <f t="shared" si="66"/>
        <v>0</v>
      </c>
      <c r="V74" s="7">
        <f t="shared" si="67"/>
        <v>0</v>
      </c>
      <c r="W74" s="91">
        <f t="shared" si="68"/>
        <v>0</v>
      </c>
      <c r="X74" s="91">
        <f t="shared" si="69"/>
        <v>0</v>
      </c>
      <c r="Y74" s="91">
        <f t="shared" si="70"/>
        <v>0</v>
      </c>
      <c r="Z74" s="91">
        <f t="shared" si="71"/>
        <v>0</v>
      </c>
      <c r="AA74" s="102">
        <f t="shared" si="44"/>
        <v>0</v>
      </c>
      <c r="AB74" s="102">
        <f t="shared" si="45"/>
        <v>0</v>
      </c>
      <c r="AC74" s="102">
        <f t="shared" si="46"/>
        <v>0</v>
      </c>
      <c r="AD74" s="106">
        <f t="shared" si="47"/>
        <v>7431.2758030409823</v>
      </c>
      <c r="AE74" s="106">
        <f t="shared" si="48"/>
        <v>0</v>
      </c>
      <c r="AF74" s="106">
        <f t="shared" si="49"/>
        <v>0</v>
      </c>
      <c r="AG74" s="106">
        <f t="shared" si="50"/>
        <v>0</v>
      </c>
      <c r="AH74" s="6">
        <v>0</v>
      </c>
      <c r="AI74" s="1">
        <f t="shared" si="51"/>
        <v>7431.2758030409823</v>
      </c>
    </row>
    <row r="75" spans="1:35">
      <c r="A75" s="26">
        <v>8.0000000000000004E-4</v>
      </c>
      <c r="B75" s="5">
        <f t="shared" si="52"/>
        <v>18582.416578832068</v>
      </c>
      <c r="C75" s="146" t="s">
        <v>326</v>
      </c>
      <c r="D75" s="94" t="s">
        <v>99</v>
      </c>
      <c r="E75" s="94" t="s">
        <v>111</v>
      </c>
      <c r="F75" s="25">
        <f t="shared" si="42"/>
        <v>2</v>
      </c>
      <c r="G75" s="25">
        <f t="shared" si="43"/>
        <v>2</v>
      </c>
      <c r="H75" s="7">
        <f t="shared" si="53"/>
        <v>0</v>
      </c>
      <c r="I75" s="7">
        <f t="shared" si="54"/>
        <v>0</v>
      </c>
      <c r="J75" s="7">
        <f t="shared" si="55"/>
        <v>0</v>
      </c>
      <c r="K75" s="7">
        <f t="shared" si="56"/>
        <v>9638.2395193940192</v>
      </c>
      <c r="L75" s="7">
        <f t="shared" si="57"/>
        <v>8944.1762594380489</v>
      </c>
      <c r="M75" s="7">
        <f t="shared" si="58"/>
        <v>0</v>
      </c>
      <c r="N75" s="7">
        <f t="shared" si="59"/>
        <v>0</v>
      </c>
      <c r="O75" s="7">
        <f t="shared" si="60"/>
        <v>0</v>
      </c>
      <c r="P75" s="7">
        <f t="shared" si="61"/>
        <v>0</v>
      </c>
      <c r="Q75" s="7">
        <f t="shared" si="62"/>
        <v>0</v>
      </c>
      <c r="R75" s="7">
        <f t="shared" si="63"/>
        <v>0</v>
      </c>
      <c r="S75" s="7">
        <f t="shared" si="64"/>
        <v>0</v>
      </c>
      <c r="T75" s="7">
        <f t="shared" si="65"/>
        <v>0</v>
      </c>
      <c r="U75" s="7">
        <f t="shared" si="66"/>
        <v>0</v>
      </c>
      <c r="V75" s="7">
        <f t="shared" si="67"/>
        <v>0</v>
      </c>
      <c r="W75" s="91">
        <f t="shared" si="68"/>
        <v>0</v>
      </c>
      <c r="X75" s="91">
        <f t="shared" si="69"/>
        <v>0</v>
      </c>
      <c r="Y75" s="91">
        <f t="shared" si="70"/>
        <v>0</v>
      </c>
      <c r="Z75" s="91">
        <f t="shared" si="71"/>
        <v>0</v>
      </c>
      <c r="AA75" s="102">
        <f t="shared" si="44"/>
        <v>0</v>
      </c>
      <c r="AB75" s="102">
        <f t="shared" si="45"/>
        <v>0</v>
      </c>
      <c r="AC75" s="102">
        <f t="shared" si="46"/>
        <v>0</v>
      </c>
      <c r="AD75" s="106">
        <f t="shared" si="47"/>
        <v>9638.2395193940192</v>
      </c>
      <c r="AE75" s="106">
        <f t="shared" si="48"/>
        <v>8944.1762594380489</v>
      </c>
      <c r="AF75" s="106">
        <f t="shared" si="49"/>
        <v>0</v>
      </c>
      <c r="AG75" s="106">
        <f t="shared" si="50"/>
        <v>0</v>
      </c>
      <c r="AH75" s="6">
        <v>0</v>
      </c>
      <c r="AI75" s="1">
        <f t="shared" si="51"/>
        <v>18582.415778832066</v>
      </c>
    </row>
    <row r="76" spans="1:35">
      <c r="A76" s="26">
        <v>8.1000000000000006E-4</v>
      </c>
      <c r="B76" s="5">
        <f t="shared" si="52"/>
        <v>9223.8478291226093</v>
      </c>
      <c r="C76" s="146" t="s">
        <v>329</v>
      </c>
      <c r="D76" s="94" t="s">
        <v>99</v>
      </c>
      <c r="E76" s="94" t="s">
        <v>111</v>
      </c>
      <c r="F76" s="25">
        <f t="shared" si="42"/>
        <v>1</v>
      </c>
      <c r="G76" s="25">
        <f t="shared" si="43"/>
        <v>1</v>
      </c>
      <c r="H76" s="7">
        <f t="shared" si="53"/>
        <v>0</v>
      </c>
      <c r="I76" s="7">
        <f t="shared" si="54"/>
        <v>0</v>
      </c>
      <c r="J76" s="7">
        <f t="shared" si="55"/>
        <v>0</v>
      </c>
      <c r="K76" s="7">
        <f t="shared" si="56"/>
        <v>9223.8470191226097</v>
      </c>
      <c r="L76" s="7">
        <f t="shared" si="57"/>
        <v>0</v>
      </c>
      <c r="M76" s="7">
        <f t="shared" si="58"/>
        <v>0</v>
      </c>
      <c r="N76" s="7">
        <f t="shared" si="59"/>
        <v>0</v>
      </c>
      <c r="O76" s="7">
        <f t="shared" si="60"/>
        <v>0</v>
      </c>
      <c r="P76" s="7">
        <f t="shared" si="61"/>
        <v>0</v>
      </c>
      <c r="Q76" s="7">
        <f t="shared" si="62"/>
        <v>0</v>
      </c>
      <c r="R76" s="7">
        <f t="shared" si="63"/>
        <v>0</v>
      </c>
      <c r="S76" s="7">
        <f t="shared" si="64"/>
        <v>0</v>
      </c>
      <c r="T76" s="7">
        <f t="shared" si="65"/>
        <v>0</v>
      </c>
      <c r="U76" s="7">
        <f t="shared" si="66"/>
        <v>0</v>
      </c>
      <c r="V76" s="7">
        <f t="shared" si="67"/>
        <v>0</v>
      </c>
      <c r="W76" s="91">
        <f t="shared" si="68"/>
        <v>0</v>
      </c>
      <c r="X76" s="91">
        <f t="shared" si="69"/>
        <v>0</v>
      </c>
      <c r="Y76" s="91">
        <f t="shared" si="70"/>
        <v>0</v>
      </c>
      <c r="Z76" s="91">
        <f t="shared" si="71"/>
        <v>0</v>
      </c>
      <c r="AA76" s="102">
        <f t="shared" si="44"/>
        <v>0</v>
      </c>
      <c r="AB76" s="102">
        <f t="shared" si="45"/>
        <v>0</v>
      </c>
      <c r="AC76" s="102">
        <f t="shared" si="46"/>
        <v>0</v>
      </c>
      <c r="AD76" s="106">
        <f t="shared" si="47"/>
        <v>9223.8470191226097</v>
      </c>
      <c r="AE76" s="106">
        <f t="shared" si="48"/>
        <v>0</v>
      </c>
      <c r="AF76" s="106">
        <f t="shared" si="49"/>
        <v>0</v>
      </c>
      <c r="AG76" s="106">
        <f t="shared" si="50"/>
        <v>0</v>
      </c>
      <c r="AH76" s="6">
        <v>0</v>
      </c>
      <c r="AI76" s="1">
        <f t="shared" si="51"/>
        <v>9223.8470191226097</v>
      </c>
    </row>
    <row r="77" spans="1:35">
      <c r="A77" s="26">
        <v>8.2000000000000009E-4</v>
      </c>
      <c r="B77" s="5">
        <f t="shared" si="52"/>
        <v>9111.1119311111106</v>
      </c>
      <c r="C77" s="146" t="s">
        <v>330</v>
      </c>
      <c r="D77" s="94" t="s">
        <v>293</v>
      </c>
      <c r="E77" s="94" t="s">
        <v>111</v>
      </c>
      <c r="F77" s="25">
        <f t="shared" si="42"/>
        <v>1</v>
      </c>
      <c r="G77" s="25">
        <f t="shared" si="43"/>
        <v>1</v>
      </c>
      <c r="H77" s="7">
        <f t="shared" si="53"/>
        <v>0</v>
      </c>
      <c r="I77" s="7">
        <f t="shared" si="54"/>
        <v>0</v>
      </c>
      <c r="J77" s="7">
        <f t="shared" si="55"/>
        <v>0</v>
      </c>
      <c r="K77" s="7">
        <f t="shared" si="56"/>
        <v>9111.1111111111113</v>
      </c>
      <c r="L77" s="7">
        <f t="shared" si="57"/>
        <v>0</v>
      </c>
      <c r="M77" s="7">
        <f t="shared" si="58"/>
        <v>0</v>
      </c>
      <c r="N77" s="7">
        <f t="shared" si="59"/>
        <v>0</v>
      </c>
      <c r="O77" s="7">
        <f t="shared" si="60"/>
        <v>0</v>
      </c>
      <c r="P77" s="7">
        <f t="shared" si="61"/>
        <v>0</v>
      </c>
      <c r="Q77" s="7">
        <f t="shared" si="62"/>
        <v>0</v>
      </c>
      <c r="R77" s="7">
        <f t="shared" si="63"/>
        <v>0</v>
      </c>
      <c r="S77" s="7">
        <f t="shared" si="64"/>
        <v>0</v>
      </c>
      <c r="T77" s="7">
        <f t="shared" si="65"/>
        <v>0</v>
      </c>
      <c r="U77" s="7">
        <f t="shared" si="66"/>
        <v>0</v>
      </c>
      <c r="V77" s="7">
        <f t="shared" si="67"/>
        <v>0</v>
      </c>
      <c r="W77" s="91">
        <f t="shared" si="68"/>
        <v>0</v>
      </c>
      <c r="X77" s="91">
        <f t="shared" si="69"/>
        <v>0</v>
      </c>
      <c r="Y77" s="91">
        <f t="shared" si="70"/>
        <v>0</v>
      </c>
      <c r="Z77" s="91">
        <f t="shared" si="71"/>
        <v>0</v>
      </c>
      <c r="AA77" s="102">
        <f t="shared" si="44"/>
        <v>0</v>
      </c>
      <c r="AB77" s="102">
        <f t="shared" si="45"/>
        <v>0</v>
      </c>
      <c r="AC77" s="102">
        <f t="shared" si="46"/>
        <v>0</v>
      </c>
      <c r="AD77" s="106">
        <f t="shared" si="47"/>
        <v>9111.1111111111113</v>
      </c>
      <c r="AE77" s="106">
        <f t="shared" si="48"/>
        <v>0</v>
      </c>
      <c r="AF77" s="106">
        <f t="shared" si="49"/>
        <v>0</v>
      </c>
      <c r="AG77" s="106">
        <f t="shared" si="50"/>
        <v>0</v>
      </c>
      <c r="AH77" s="6">
        <v>0</v>
      </c>
      <c r="AI77" s="1">
        <f t="shared" si="51"/>
        <v>9111.1111111111113</v>
      </c>
    </row>
    <row r="78" spans="1:35">
      <c r="A78" s="26">
        <v>8.3000000000000012E-4</v>
      </c>
      <c r="B78" s="5">
        <f t="shared" si="52"/>
        <v>8967.4865584686031</v>
      </c>
      <c r="C78" s="146" t="s">
        <v>376</v>
      </c>
      <c r="D78" s="94" t="s">
        <v>426</v>
      </c>
      <c r="E78" s="94" t="s">
        <v>111</v>
      </c>
      <c r="F78" s="25">
        <f t="shared" ref="F78:F106" si="72">COUNTIF(H78:Z78,"&gt;1")</f>
        <v>1</v>
      </c>
      <c r="G78" s="25">
        <f t="shared" ref="G78:G106" si="73">COUNTIF(AD78:AH78,"&gt;1")</f>
        <v>1</v>
      </c>
      <c r="H78" s="7">
        <f t="shared" si="53"/>
        <v>0</v>
      </c>
      <c r="I78" s="7">
        <f t="shared" si="54"/>
        <v>0</v>
      </c>
      <c r="J78" s="7">
        <f t="shared" si="55"/>
        <v>0</v>
      </c>
      <c r="K78" s="7">
        <f t="shared" si="56"/>
        <v>0</v>
      </c>
      <c r="L78" s="7">
        <f t="shared" si="57"/>
        <v>8967.4857284686022</v>
      </c>
      <c r="M78" s="7">
        <f t="shared" si="58"/>
        <v>0</v>
      </c>
      <c r="N78" s="7">
        <f t="shared" si="59"/>
        <v>0</v>
      </c>
      <c r="O78" s="7">
        <f t="shared" si="60"/>
        <v>0</v>
      </c>
      <c r="P78" s="7">
        <f t="shared" si="61"/>
        <v>0</v>
      </c>
      <c r="Q78" s="7">
        <f t="shared" si="62"/>
        <v>0</v>
      </c>
      <c r="R78" s="7">
        <f t="shared" si="63"/>
        <v>0</v>
      </c>
      <c r="S78" s="7">
        <f t="shared" si="64"/>
        <v>0</v>
      </c>
      <c r="T78" s="7">
        <f t="shared" si="65"/>
        <v>0</v>
      </c>
      <c r="U78" s="7">
        <f t="shared" si="66"/>
        <v>0</v>
      </c>
      <c r="V78" s="7">
        <f t="shared" si="67"/>
        <v>0</v>
      </c>
      <c r="W78" s="91">
        <f t="shared" si="68"/>
        <v>0</v>
      </c>
      <c r="X78" s="91">
        <f t="shared" si="69"/>
        <v>0</v>
      </c>
      <c r="Y78" s="91">
        <f t="shared" si="70"/>
        <v>0</v>
      </c>
      <c r="Z78" s="91">
        <f t="shared" si="71"/>
        <v>0</v>
      </c>
      <c r="AA78" s="102">
        <f t="shared" ref="AA78:AA106" si="74">LARGE(H78:R78,5)</f>
        <v>0</v>
      </c>
      <c r="AB78" s="102">
        <f t="shared" ref="AB78:AB106" si="75">LARGE(S78:V78,1)</f>
        <v>0</v>
      </c>
      <c r="AC78" s="102">
        <f t="shared" ref="AC78:AC106" si="76">LARGE(W78:Z78,1)</f>
        <v>0</v>
      </c>
      <c r="AD78" s="106">
        <f t="shared" ref="AD78:AD106" si="77">LARGE(H78:R78,1)</f>
        <v>8967.4857284686022</v>
      </c>
      <c r="AE78" s="106">
        <f t="shared" ref="AE78:AE106" si="78">LARGE(H78:R78,2)</f>
        <v>0</v>
      </c>
      <c r="AF78" s="106">
        <f t="shared" ref="AF78:AF106" si="79">LARGE(H78:R78,3)</f>
        <v>0</v>
      </c>
      <c r="AG78" s="106">
        <f t="shared" ref="AG78:AG106" si="80">LARGE(H78:R78,4)</f>
        <v>0</v>
      </c>
      <c r="AH78" s="6">
        <v>0</v>
      </c>
      <c r="AI78" s="1">
        <f t="shared" ref="AI78:AI106" si="81">SUM(AD78:AG78)+AH78</f>
        <v>8967.4857284686022</v>
      </c>
    </row>
    <row r="79" spans="1:35">
      <c r="A79" s="26">
        <v>8.4000000000000014E-4</v>
      </c>
      <c r="B79" s="5">
        <f t="shared" si="52"/>
        <v>8232.8822345539484</v>
      </c>
      <c r="C79" s="146" t="s">
        <v>384</v>
      </c>
      <c r="D79" s="94" t="s">
        <v>78</v>
      </c>
      <c r="E79" s="94" t="s">
        <v>111</v>
      </c>
      <c r="F79" s="25">
        <f t="shared" si="72"/>
        <v>1</v>
      </c>
      <c r="G79" s="25">
        <f t="shared" si="73"/>
        <v>1</v>
      </c>
      <c r="H79" s="7">
        <f t="shared" si="53"/>
        <v>0</v>
      </c>
      <c r="I79" s="7">
        <f t="shared" si="54"/>
        <v>0</v>
      </c>
      <c r="J79" s="7">
        <f t="shared" si="55"/>
        <v>0</v>
      </c>
      <c r="K79" s="7">
        <f t="shared" si="56"/>
        <v>0</v>
      </c>
      <c r="L79" s="7">
        <f t="shared" si="57"/>
        <v>8232.8813945539478</v>
      </c>
      <c r="M79" s="7">
        <f t="shared" si="58"/>
        <v>0</v>
      </c>
      <c r="N79" s="7">
        <f t="shared" si="59"/>
        <v>0</v>
      </c>
      <c r="O79" s="7">
        <f t="shared" si="60"/>
        <v>0</v>
      </c>
      <c r="P79" s="7">
        <f t="shared" si="61"/>
        <v>0</v>
      </c>
      <c r="Q79" s="7">
        <f t="shared" si="62"/>
        <v>0</v>
      </c>
      <c r="R79" s="7">
        <f t="shared" si="63"/>
        <v>0</v>
      </c>
      <c r="S79" s="7">
        <f t="shared" si="64"/>
        <v>0</v>
      </c>
      <c r="T79" s="7">
        <f t="shared" si="65"/>
        <v>0</v>
      </c>
      <c r="U79" s="7">
        <f t="shared" si="66"/>
        <v>0</v>
      </c>
      <c r="V79" s="7">
        <f t="shared" si="67"/>
        <v>0</v>
      </c>
      <c r="W79" s="91">
        <f t="shared" si="68"/>
        <v>0</v>
      </c>
      <c r="X79" s="91">
        <f t="shared" si="69"/>
        <v>0</v>
      </c>
      <c r="Y79" s="91">
        <f t="shared" si="70"/>
        <v>0</v>
      </c>
      <c r="Z79" s="91">
        <f t="shared" si="71"/>
        <v>0</v>
      </c>
      <c r="AA79" s="102">
        <f t="shared" si="74"/>
        <v>0</v>
      </c>
      <c r="AB79" s="102">
        <f t="shared" si="75"/>
        <v>0</v>
      </c>
      <c r="AC79" s="102">
        <f t="shared" si="76"/>
        <v>0</v>
      </c>
      <c r="AD79" s="106">
        <f t="shared" si="77"/>
        <v>8232.8813945539478</v>
      </c>
      <c r="AE79" s="106">
        <f t="shared" si="78"/>
        <v>0</v>
      </c>
      <c r="AF79" s="106">
        <f t="shared" si="79"/>
        <v>0</v>
      </c>
      <c r="AG79" s="106">
        <f t="shared" si="80"/>
        <v>0</v>
      </c>
      <c r="AH79" s="6">
        <v>0</v>
      </c>
      <c r="AI79" s="1">
        <f t="shared" si="81"/>
        <v>8232.8813945539478</v>
      </c>
    </row>
    <row r="80" spans="1:35">
      <c r="A80" s="26">
        <v>8.5000000000000006E-4</v>
      </c>
      <c r="B80" s="5">
        <f t="shared" si="52"/>
        <v>9256.9826588649757</v>
      </c>
      <c r="C80" s="146" t="s">
        <v>373</v>
      </c>
      <c r="D80" s="94" t="s">
        <v>83</v>
      </c>
      <c r="E80" s="94" t="s">
        <v>111</v>
      </c>
      <c r="F80" s="25">
        <f t="shared" si="72"/>
        <v>1</v>
      </c>
      <c r="G80" s="25">
        <f t="shared" si="73"/>
        <v>1</v>
      </c>
      <c r="H80" s="7">
        <f t="shared" si="53"/>
        <v>0</v>
      </c>
      <c r="I80" s="7">
        <f t="shared" si="54"/>
        <v>0</v>
      </c>
      <c r="J80" s="7">
        <f t="shared" si="55"/>
        <v>0</v>
      </c>
      <c r="K80" s="7">
        <f t="shared" si="56"/>
        <v>0</v>
      </c>
      <c r="L80" s="7">
        <f t="shared" si="57"/>
        <v>9256.9818088649754</v>
      </c>
      <c r="M80" s="7">
        <f t="shared" si="58"/>
        <v>0</v>
      </c>
      <c r="N80" s="7">
        <f t="shared" si="59"/>
        <v>0</v>
      </c>
      <c r="O80" s="7">
        <f t="shared" si="60"/>
        <v>0</v>
      </c>
      <c r="P80" s="7">
        <f t="shared" si="61"/>
        <v>0</v>
      </c>
      <c r="Q80" s="7">
        <f t="shared" si="62"/>
        <v>0</v>
      </c>
      <c r="R80" s="7">
        <f t="shared" si="63"/>
        <v>0</v>
      </c>
      <c r="S80" s="7">
        <f t="shared" si="64"/>
        <v>0</v>
      </c>
      <c r="T80" s="7">
        <f t="shared" si="65"/>
        <v>0</v>
      </c>
      <c r="U80" s="7">
        <f t="shared" si="66"/>
        <v>0</v>
      </c>
      <c r="V80" s="7">
        <f t="shared" si="67"/>
        <v>0</v>
      </c>
      <c r="W80" s="91">
        <f t="shared" si="68"/>
        <v>0</v>
      </c>
      <c r="X80" s="91">
        <f t="shared" si="69"/>
        <v>0</v>
      </c>
      <c r="Y80" s="91">
        <f t="shared" si="70"/>
        <v>0</v>
      </c>
      <c r="Z80" s="91">
        <f t="shared" si="71"/>
        <v>0</v>
      </c>
      <c r="AA80" s="102">
        <f t="shared" si="74"/>
        <v>0</v>
      </c>
      <c r="AB80" s="102">
        <f t="shared" si="75"/>
        <v>0</v>
      </c>
      <c r="AC80" s="102">
        <f t="shared" si="76"/>
        <v>0</v>
      </c>
      <c r="AD80" s="106">
        <f t="shared" si="77"/>
        <v>9256.9818088649754</v>
      </c>
      <c r="AE80" s="106">
        <f t="shared" si="78"/>
        <v>0</v>
      </c>
      <c r="AF80" s="106">
        <f t="shared" si="79"/>
        <v>0</v>
      </c>
      <c r="AG80" s="106">
        <f t="shared" si="80"/>
        <v>0</v>
      </c>
      <c r="AH80" s="6">
        <v>0</v>
      </c>
      <c r="AI80" s="1">
        <f t="shared" si="81"/>
        <v>9256.9818088649754</v>
      </c>
    </row>
    <row r="81" spans="1:35">
      <c r="A81" s="26">
        <v>8.6000000000000009E-4</v>
      </c>
      <c r="B81" s="5">
        <f t="shared" si="52"/>
        <v>7839.0114913733996</v>
      </c>
      <c r="C81" s="146" t="s">
        <v>391</v>
      </c>
      <c r="D81" s="94" t="s">
        <v>81</v>
      </c>
      <c r="E81" s="94" t="s">
        <v>111</v>
      </c>
      <c r="F81" s="25">
        <f t="shared" si="72"/>
        <v>1</v>
      </c>
      <c r="G81" s="25">
        <f t="shared" si="73"/>
        <v>1</v>
      </c>
      <c r="H81" s="7">
        <f t="shared" si="53"/>
        <v>0</v>
      </c>
      <c r="I81" s="7">
        <f t="shared" si="54"/>
        <v>0</v>
      </c>
      <c r="J81" s="7">
        <f t="shared" si="55"/>
        <v>0</v>
      </c>
      <c r="K81" s="7">
        <f t="shared" si="56"/>
        <v>0</v>
      </c>
      <c r="L81" s="7">
        <f t="shared" si="57"/>
        <v>7839.0106313733995</v>
      </c>
      <c r="M81" s="7">
        <f t="shared" si="58"/>
        <v>0</v>
      </c>
      <c r="N81" s="7">
        <f t="shared" si="59"/>
        <v>0</v>
      </c>
      <c r="O81" s="7">
        <f t="shared" si="60"/>
        <v>0</v>
      </c>
      <c r="P81" s="7">
        <f t="shared" si="61"/>
        <v>0</v>
      </c>
      <c r="Q81" s="7">
        <f t="shared" si="62"/>
        <v>0</v>
      </c>
      <c r="R81" s="7">
        <f t="shared" si="63"/>
        <v>0</v>
      </c>
      <c r="S81" s="7">
        <f t="shared" si="64"/>
        <v>0</v>
      </c>
      <c r="T81" s="7">
        <f t="shared" si="65"/>
        <v>0</v>
      </c>
      <c r="U81" s="7">
        <f t="shared" si="66"/>
        <v>0</v>
      </c>
      <c r="V81" s="7">
        <f t="shared" si="67"/>
        <v>0</v>
      </c>
      <c r="W81" s="91">
        <f t="shared" si="68"/>
        <v>0</v>
      </c>
      <c r="X81" s="91">
        <f t="shared" si="69"/>
        <v>0</v>
      </c>
      <c r="Y81" s="91">
        <f t="shared" si="70"/>
        <v>0</v>
      </c>
      <c r="Z81" s="91">
        <f t="shared" si="71"/>
        <v>0</v>
      </c>
      <c r="AA81" s="102">
        <f t="shared" si="74"/>
        <v>0</v>
      </c>
      <c r="AB81" s="102">
        <f t="shared" si="75"/>
        <v>0</v>
      </c>
      <c r="AC81" s="102">
        <f t="shared" si="76"/>
        <v>0</v>
      </c>
      <c r="AD81" s="106">
        <f t="shared" si="77"/>
        <v>7839.0106313733995</v>
      </c>
      <c r="AE81" s="106">
        <f t="shared" si="78"/>
        <v>0</v>
      </c>
      <c r="AF81" s="106">
        <f t="shared" si="79"/>
        <v>0</v>
      </c>
      <c r="AG81" s="106">
        <f t="shared" si="80"/>
        <v>0</v>
      </c>
      <c r="AH81" s="6">
        <v>0</v>
      </c>
      <c r="AI81" s="1">
        <f t="shared" si="81"/>
        <v>7839.0106313733995</v>
      </c>
    </row>
    <row r="82" spans="1:35">
      <c r="A82" s="26">
        <v>8.7000000000000011E-4</v>
      </c>
      <c r="B82" s="5">
        <f t="shared" si="52"/>
        <v>8667.3872200059977</v>
      </c>
      <c r="C82" s="146" t="s">
        <v>378</v>
      </c>
      <c r="D82" s="94" t="s">
        <v>79</v>
      </c>
      <c r="E82" s="94" t="s">
        <v>111</v>
      </c>
      <c r="F82" s="25">
        <f t="shared" si="72"/>
        <v>1</v>
      </c>
      <c r="G82" s="25">
        <f t="shared" si="73"/>
        <v>1</v>
      </c>
      <c r="H82" s="7">
        <f t="shared" si="53"/>
        <v>0</v>
      </c>
      <c r="I82" s="7">
        <f t="shared" si="54"/>
        <v>0</v>
      </c>
      <c r="J82" s="7">
        <f t="shared" si="55"/>
        <v>0</v>
      </c>
      <c r="K82" s="7">
        <f t="shared" si="56"/>
        <v>0</v>
      </c>
      <c r="L82" s="7">
        <f t="shared" si="57"/>
        <v>8667.3863500059979</v>
      </c>
      <c r="M82" s="7">
        <f t="shared" si="58"/>
        <v>0</v>
      </c>
      <c r="N82" s="7">
        <f t="shared" si="59"/>
        <v>0</v>
      </c>
      <c r="O82" s="7">
        <f t="shared" si="60"/>
        <v>0</v>
      </c>
      <c r="P82" s="7">
        <f t="shared" si="61"/>
        <v>0</v>
      </c>
      <c r="Q82" s="7">
        <f t="shared" si="62"/>
        <v>0</v>
      </c>
      <c r="R82" s="7">
        <f t="shared" si="63"/>
        <v>0</v>
      </c>
      <c r="S82" s="7">
        <f t="shared" si="64"/>
        <v>0</v>
      </c>
      <c r="T82" s="7">
        <f t="shared" si="65"/>
        <v>0</v>
      </c>
      <c r="U82" s="7">
        <f t="shared" si="66"/>
        <v>0</v>
      </c>
      <c r="V82" s="7">
        <f t="shared" si="67"/>
        <v>0</v>
      </c>
      <c r="W82" s="91">
        <f t="shared" si="68"/>
        <v>0</v>
      </c>
      <c r="X82" s="91">
        <f t="shared" si="69"/>
        <v>0</v>
      </c>
      <c r="Y82" s="91">
        <f t="shared" si="70"/>
        <v>0</v>
      </c>
      <c r="Z82" s="91">
        <f t="shared" si="71"/>
        <v>0</v>
      </c>
      <c r="AA82" s="102">
        <f t="shared" si="74"/>
        <v>0</v>
      </c>
      <c r="AB82" s="102">
        <f t="shared" si="75"/>
        <v>0</v>
      </c>
      <c r="AC82" s="102">
        <f t="shared" si="76"/>
        <v>0</v>
      </c>
      <c r="AD82" s="106">
        <f t="shared" si="77"/>
        <v>8667.3863500059979</v>
      </c>
      <c r="AE82" s="106">
        <f t="shared" si="78"/>
        <v>0</v>
      </c>
      <c r="AF82" s="106">
        <f t="shared" si="79"/>
        <v>0</v>
      </c>
      <c r="AG82" s="106">
        <f t="shared" si="80"/>
        <v>0</v>
      </c>
      <c r="AH82" s="6">
        <v>0</v>
      </c>
      <c r="AI82" s="1">
        <f t="shared" si="81"/>
        <v>8667.3863500059979</v>
      </c>
    </row>
    <row r="83" spans="1:35">
      <c r="A83" s="26">
        <v>8.8000000000000014E-4</v>
      </c>
      <c r="B83" s="5">
        <f t="shared" si="52"/>
        <v>8444.5492030104015</v>
      </c>
      <c r="C83" s="146" t="s">
        <v>382</v>
      </c>
      <c r="D83" s="94" t="s">
        <v>78</v>
      </c>
      <c r="E83" s="94" t="s">
        <v>111</v>
      </c>
      <c r="F83" s="25">
        <f t="shared" si="72"/>
        <v>1</v>
      </c>
      <c r="G83" s="25">
        <f t="shared" si="73"/>
        <v>1</v>
      </c>
      <c r="H83" s="7">
        <f t="shared" si="53"/>
        <v>0</v>
      </c>
      <c r="I83" s="7">
        <f t="shared" si="54"/>
        <v>0</v>
      </c>
      <c r="J83" s="7">
        <f t="shared" si="55"/>
        <v>0</v>
      </c>
      <c r="K83" s="7">
        <f t="shared" si="56"/>
        <v>0</v>
      </c>
      <c r="L83" s="7">
        <f t="shared" si="57"/>
        <v>8444.5483230104019</v>
      </c>
      <c r="M83" s="7">
        <f t="shared" si="58"/>
        <v>0</v>
      </c>
      <c r="N83" s="7">
        <f t="shared" si="59"/>
        <v>0</v>
      </c>
      <c r="O83" s="7">
        <f t="shared" si="60"/>
        <v>0</v>
      </c>
      <c r="P83" s="7">
        <f t="shared" si="61"/>
        <v>0</v>
      </c>
      <c r="Q83" s="7">
        <f t="shared" si="62"/>
        <v>0</v>
      </c>
      <c r="R83" s="7">
        <f t="shared" si="63"/>
        <v>0</v>
      </c>
      <c r="S83" s="7">
        <f t="shared" si="64"/>
        <v>0</v>
      </c>
      <c r="T83" s="7">
        <f t="shared" si="65"/>
        <v>0</v>
      </c>
      <c r="U83" s="7">
        <f t="shared" si="66"/>
        <v>0</v>
      </c>
      <c r="V83" s="7">
        <f t="shared" si="67"/>
        <v>0</v>
      </c>
      <c r="W83" s="91">
        <f t="shared" si="68"/>
        <v>0</v>
      </c>
      <c r="X83" s="91">
        <f t="shared" si="69"/>
        <v>0</v>
      </c>
      <c r="Y83" s="91">
        <f t="shared" si="70"/>
        <v>0</v>
      </c>
      <c r="Z83" s="91">
        <f t="shared" si="71"/>
        <v>0</v>
      </c>
      <c r="AA83" s="102">
        <f t="shared" si="74"/>
        <v>0</v>
      </c>
      <c r="AB83" s="102">
        <f t="shared" si="75"/>
        <v>0</v>
      </c>
      <c r="AC83" s="102">
        <f t="shared" si="76"/>
        <v>0</v>
      </c>
      <c r="AD83" s="106">
        <f t="shared" si="77"/>
        <v>8444.5483230104019</v>
      </c>
      <c r="AE83" s="106">
        <f t="shared" si="78"/>
        <v>0</v>
      </c>
      <c r="AF83" s="106">
        <f t="shared" si="79"/>
        <v>0</v>
      </c>
      <c r="AG83" s="106">
        <f t="shared" si="80"/>
        <v>0</v>
      </c>
      <c r="AH83" s="6">
        <v>0</v>
      </c>
      <c r="AI83" s="1">
        <f t="shared" si="81"/>
        <v>8444.5483230104019</v>
      </c>
    </row>
    <row r="84" spans="1:35">
      <c r="A84" s="26">
        <v>8.9000000000000006E-4</v>
      </c>
      <c r="B84" s="5">
        <f t="shared" si="52"/>
        <v>8351.8270573601476</v>
      </c>
      <c r="C84" s="146" t="s">
        <v>383</v>
      </c>
      <c r="D84" s="94" t="s">
        <v>293</v>
      </c>
      <c r="E84" s="94" t="s">
        <v>111</v>
      </c>
      <c r="F84" s="25">
        <f t="shared" si="72"/>
        <v>1</v>
      </c>
      <c r="G84" s="25">
        <f t="shared" si="73"/>
        <v>1</v>
      </c>
      <c r="H84" s="7">
        <f t="shared" si="53"/>
        <v>0</v>
      </c>
      <c r="I84" s="7">
        <f t="shared" si="54"/>
        <v>0</v>
      </c>
      <c r="J84" s="7">
        <f t="shared" si="55"/>
        <v>0</v>
      </c>
      <c r="K84" s="7">
        <f t="shared" si="56"/>
        <v>0</v>
      </c>
      <c r="L84" s="7">
        <f t="shared" si="57"/>
        <v>8351.8261673601482</v>
      </c>
      <c r="M84" s="7">
        <f t="shared" si="58"/>
        <v>0</v>
      </c>
      <c r="N84" s="7">
        <f t="shared" si="59"/>
        <v>0</v>
      </c>
      <c r="O84" s="7">
        <f t="shared" si="60"/>
        <v>0</v>
      </c>
      <c r="P84" s="7">
        <f t="shared" si="61"/>
        <v>0</v>
      </c>
      <c r="Q84" s="7">
        <f t="shared" si="62"/>
        <v>0</v>
      </c>
      <c r="R84" s="7">
        <f t="shared" si="63"/>
        <v>0</v>
      </c>
      <c r="S84" s="7">
        <f t="shared" si="64"/>
        <v>0</v>
      </c>
      <c r="T84" s="7">
        <f t="shared" si="65"/>
        <v>0</v>
      </c>
      <c r="U84" s="7">
        <f t="shared" si="66"/>
        <v>0</v>
      </c>
      <c r="V84" s="7">
        <f t="shared" si="67"/>
        <v>0</v>
      </c>
      <c r="W84" s="91">
        <f t="shared" si="68"/>
        <v>0</v>
      </c>
      <c r="X84" s="91">
        <f t="shared" si="69"/>
        <v>0</v>
      </c>
      <c r="Y84" s="91">
        <f t="shared" si="70"/>
        <v>0</v>
      </c>
      <c r="Z84" s="91">
        <f t="shared" si="71"/>
        <v>0</v>
      </c>
      <c r="AA84" s="102">
        <f t="shared" si="74"/>
        <v>0</v>
      </c>
      <c r="AB84" s="102">
        <f t="shared" si="75"/>
        <v>0</v>
      </c>
      <c r="AC84" s="102">
        <f t="shared" si="76"/>
        <v>0</v>
      </c>
      <c r="AD84" s="106">
        <f t="shared" si="77"/>
        <v>8351.8261673601482</v>
      </c>
      <c r="AE84" s="106">
        <f t="shared" si="78"/>
        <v>0</v>
      </c>
      <c r="AF84" s="106">
        <f t="shared" si="79"/>
        <v>0</v>
      </c>
      <c r="AG84" s="106">
        <f t="shared" si="80"/>
        <v>0</v>
      </c>
      <c r="AH84" s="6">
        <v>0</v>
      </c>
      <c r="AI84" s="1">
        <f t="shared" si="81"/>
        <v>8351.8261673601482</v>
      </c>
    </row>
    <row r="85" spans="1:35">
      <c r="A85" s="26">
        <v>9.0000000000000008E-4</v>
      </c>
      <c r="B85" s="5">
        <f t="shared" si="52"/>
        <v>7200.7981097658194</v>
      </c>
      <c r="C85" s="146" t="s">
        <v>408</v>
      </c>
      <c r="D85" s="94" t="s">
        <v>97</v>
      </c>
      <c r="E85" s="94" t="s">
        <v>111</v>
      </c>
      <c r="F85" s="25">
        <f t="shared" si="72"/>
        <v>1</v>
      </c>
      <c r="G85" s="25">
        <f t="shared" si="73"/>
        <v>1</v>
      </c>
      <c r="H85" s="7">
        <f t="shared" si="53"/>
        <v>0</v>
      </c>
      <c r="I85" s="7">
        <f t="shared" si="54"/>
        <v>0</v>
      </c>
      <c r="J85" s="7">
        <f t="shared" si="55"/>
        <v>0</v>
      </c>
      <c r="K85" s="7">
        <f t="shared" si="56"/>
        <v>0</v>
      </c>
      <c r="L85" s="7">
        <f t="shared" si="57"/>
        <v>7200.7972097658194</v>
      </c>
      <c r="M85" s="7">
        <f t="shared" si="58"/>
        <v>0</v>
      </c>
      <c r="N85" s="7">
        <f t="shared" si="59"/>
        <v>0</v>
      </c>
      <c r="O85" s="7">
        <f t="shared" si="60"/>
        <v>0</v>
      </c>
      <c r="P85" s="7">
        <f t="shared" si="61"/>
        <v>0</v>
      </c>
      <c r="Q85" s="7">
        <f t="shared" si="62"/>
        <v>0</v>
      </c>
      <c r="R85" s="7">
        <f t="shared" si="63"/>
        <v>0</v>
      </c>
      <c r="S85" s="7">
        <f t="shared" si="64"/>
        <v>0</v>
      </c>
      <c r="T85" s="7">
        <f t="shared" si="65"/>
        <v>0</v>
      </c>
      <c r="U85" s="7">
        <f t="shared" si="66"/>
        <v>0</v>
      </c>
      <c r="V85" s="7">
        <f t="shared" si="67"/>
        <v>0</v>
      </c>
      <c r="W85" s="91">
        <f t="shared" si="68"/>
        <v>0</v>
      </c>
      <c r="X85" s="91">
        <f t="shared" si="69"/>
        <v>0</v>
      </c>
      <c r="Y85" s="91">
        <f t="shared" si="70"/>
        <v>0</v>
      </c>
      <c r="Z85" s="91">
        <f t="shared" si="71"/>
        <v>0</v>
      </c>
      <c r="AA85" s="102">
        <f t="shared" si="74"/>
        <v>0</v>
      </c>
      <c r="AB85" s="102">
        <f t="shared" si="75"/>
        <v>0</v>
      </c>
      <c r="AC85" s="102">
        <f t="shared" si="76"/>
        <v>0</v>
      </c>
      <c r="AD85" s="106">
        <f t="shared" si="77"/>
        <v>7200.7972097658194</v>
      </c>
      <c r="AE85" s="106">
        <f t="shared" si="78"/>
        <v>0</v>
      </c>
      <c r="AF85" s="106">
        <f t="shared" si="79"/>
        <v>0</v>
      </c>
      <c r="AG85" s="106">
        <f t="shared" si="80"/>
        <v>0</v>
      </c>
      <c r="AH85" s="6">
        <v>0</v>
      </c>
      <c r="AI85" s="1">
        <f t="shared" si="81"/>
        <v>7200.7972097658194</v>
      </c>
    </row>
    <row r="86" spans="1:35">
      <c r="A86" s="26">
        <v>9.1000000000000011E-4</v>
      </c>
      <c r="B86" s="5">
        <f t="shared" si="52"/>
        <v>7165.8081293573978</v>
      </c>
      <c r="C86" s="146" t="s">
        <v>410</v>
      </c>
      <c r="D86" s="94" t="s">
        <v>83</v>
      </c>
      <c r="E86" s="94" t="s">
        <v>111</v>
      </c>
      <c r="F86" s="25">
        <f t="shared" si="72"/>
        <v>1</v>
      </c>
      <c r="G86" s="25">
        <f t="shared" si="73"/>
        <v>1</v>
      </c>
      <c r="H86" s="7">
        <f t="shared" si="53"/>
        <v>0</v>
      </c>
      <c r="I86" s="7">
        <f t="shared" si="54"/>
        <v>0</v>
      </c>
      <c r="J86" s="7">
        <f t="shared" si="55"/>
        <v>0</v>
      </c>
      <c r="K86" s="7">
        <f t="shared" si="56"/>
        <v>0</v>
      </c>
      <c r="L86" s="7">
        <f t="shared" si="57"/>
        <v>7165.807219357398</v>
      </c>
      <c r="M86" s="7">
        <f t="shared" si="58"/>
        <v>0</v>
      </c>
      <c r="N86" s="7">
        <f t="shared" si="59"/>
        <v>0</v>
      </c>
      <c r="O86" s="7">
        <f t="shared" si="60"/>
        <v>0</v>
      </c>
      <c r="P86" s="7">
        <f t="shared" si="61"/>
        <v>0</v>
      </c>
      <c r="Q86" s="7">
        <f t="shared" si="62"/>
        <v>0</v>
      </c>
      <c r="R86" s="7">
        <f t="shared" si="63"/>
        <v>0</v>
      </c>
      <c r="S86" s="7">
        <f t="shared" si="64"/>
        <v>0</v>
      </c>
      <c r="T86" s="7">
        <f t="shared" si="65"/>
        <v>0</v>
      </c>
      <c r="U86" s="7">
        <f t="shared" si="66"/>
        <v>0</v>
      </c>
      <c r="V86" s="7">
        <f t="shared" si="67"/>
        <v>0</v>
      </c>
      <c r="W86" s="91">
        <f t="shared" si="68"/>
        <v>0</v>
      </c>
      <c r="X86" s="91">
        <f t="shared" si="69"/>
        <v>0</v>
      </c>
      <c r="Y86" s="91">
        <f t="shared" si="70"/>
        <v>0</v>
      </c>
      <c r="Z86" s="91">
        <f t="shared" si="71"/>
        <v>0</v>
      </c>
      <c r="AA86" s="102">
        <f t="shared" si="74"/>
        <v>0</v>
      </c>
      <c r="AB86" s="102">
        <f t="shared" si="75"/>
        <v>0</v>
      </c>
      <c r="AC86" s="102">
        <f t="shared" si="76"/>
        <v>0</v>
      </c>
      <c r="AD86" s="106">
        <f t="shared" si="77"/>
        <v>7165.807219357398</v>
      </c>
      <c r="AE86" s="106">
        <f t="shared" si="78"/>
        <v>0</v>
      </c>
      <c r="AF86" s="106">
        <f t="shared" si="79"/>
        <v>0</v>
      </c>
      <c r="AG86" s="106">
        <f t="shared" si="80"/>
        <v>0</v>
      </c>
      <c r="AH86" s="6">
        <v>0</v>
      </c>
      <c r="AI86" s="1">
        <f t="shared" si="81"/>
        <v>7165.807219357398</v>
      </c>
    </row>
    <row r="87" spans="1:35">
      <c r="A87" s="26">
        <v>9.2000000000000014E-4</v>
      </c>
      <c r="B87" s="5">
        <f t="shared" si="52"/>
        <v>10000.00092</v>
      </c>
      <c r="C87" s="146" t="s">
        <v>372</v>
      </c>
      <c r="D87" s="94" t="s">
        <v>83</v>
      </c>
      <c r="E87" s="94" t="s">
        <v>111</v>
      </c>
      <c r="F87" s="25">
        <f t="shared" si="72"/>
        <v>1</v>
      </c>
      <c r="G87" s="25">
        <f t="shared" si="73"/>
        <v>1</v>
      </c>
      <c r="H87" s="7">
        <f t="shared" si="53"/>
        <v>0</v>
      </c>
      <c r="I87" s="7">
        <f t="shared" si="54"/>
        <v>0</v>
      </c>
      <c r="J87" s="7">
        <f t="shared" si="55"/>
        <v>0</v>
      </c>
      <c r="K87" s="7">
        <f t="shared" si="56"/>
        <v>0</v>
      </c>
      <c r="L87" s="7">
        <f t="shared" si="57"/>
        <v>10000</v>
      </c>
      <c r="M87" s="7">
        <f t="shared" si="58"/>
        <v>0</v>
      </c>
      <c r="N87" s="7">
        <f t="shared" si="59"/>
        <v>0</v>
      </c>
      <c r="O87" s="7">
        <f t="shared" si="60"/>
        <v>0</v>
      </c>
      <c r="P87" s="7">
        <f t="shared" si="61"/>
        <v>0</v>
      </c>
      <c r="Q87" s="7">
        <f t="shared" si="62"/>
        <v>0</v>
      </c>
      <c r="R87" s="7">
        <f t="shared" si="63"/>
        <v>0</v>
      </c>
      <c r="S87" s="7">
        <f t="shared" si="64"/>
        <v>0</v>
      </c>
      <c r="T87" s="7">
        <f t="shared" si="65"/>
        <v>0</v>
      </c>
      <c r="U87" s="7">
        <f t="shared" si="66"/>
        <v>0</v>
      </c>
      <c r="V87" s="7">
        <f t="shared" si="67"/>
        <v>0</v>
      </c>
      <c r="W87" s="91">
        <f t="shared" si="68"/>
        <v>0</v>
      </c>
      <c r="X87" s="91">
        <f t="shared" si="69"/>
        <v>0</v>
      </c>
      <c r="Y87" s="91">
        <f t="shared" si="70"/>
        <v>0</v>
      </c>
      <c r="Z87" s="91">
        <f t="shared" si="71"/>
        <v>0</v>
      </c>
      <c r="AA87" s="102">
        <f t="shared" si="74"/>
        <v>0</v>
      </c>
      <c r="AB87" s="102">
        <f t="shared" si="75"/>
        <v>0</v>
      </c>
      <c r="AC87" s="102">
        <f t="shared" si="76"/>
        <v>0</v>
      </c>
      <c r="AD87" s="106">
        <f t="shared" si="77"/>
        <v>10000</v>
      </c>
      <c r="AE87" s="106">
        <f t="shared" si="78"/>
        <v>0</v>
      </c>
      <c r="AF87" s="106">
        <f t="shared" si="79"/>
        <v>0</v>
      </c>
      <c r="AG87" s="106">
        <f t="shared" si="80"/>
        <v>0</v>
      </c>
      <c r="AH87" s="6">
        <v>0</v>
      </c>
      <c r="AI87" s="1">
        <f t="shared" si="81"/>
        <v>10000</v>
      </c>
    </row>
    <row r="88" spans="1:35">
      <c r="A88" s="26">
        <v>9.3000000000000005E-4</v>
      </c>
      <c r="B88" s="5">
        <f t="shared" si="52"/>
        <v>8699.7360612304346</v>
      </c>
      <c r="C88" s="146" t="s">
        <v>377</v>
      </c>
      <c r="D88" s="94" t="s">
        <v>368</v>
      </c>
      <c r="E88" s="94" t="s">
        <v>111</v>
      </c>
      <c r="F88" s="25">
        <f t="shared" si="72"/>
        <v>1</v>
      </c>
      <c r="G88" s="25">
        <f t="shared" si="73"/>
        <v>1</v>
      </c>
      <c r="H88" s="7">
        <f t="shared" si="53"/>
        <v>0</v>
      </c>
      <c r="I88" s="7">
        <f t="shared" si="54"/>
        <v>0</v>
      </c>
      <c r="J88" s="7">
        <f t="shared" si="55"/>
        <v>0</v>
      </c>
      <c r="K88" s="7">
        <f t="shared" si="56"/>
        <v>0</v>
      </c>
      <c r="L88" s="7">
        <f t="shared" si="57"/>
        <v>8699.7351312304345</v>
      </c>
      <c r="M88" s="7">
        <f t="shared" si="58"/>
        <v>0</v>
      </c>
      <c r="N88" s="7">
        <f t="shared" si="59"/>
        <v>0</v>
      </c>
      <c r="O88" s="7">
        <f t="shared" si="60"/>
        <v>0</v>
      </c>
      <c r="P88" s="7">
        <f t="shared" si="61"/>
        <v>0</v>
      </c>
      <c r="Q88" s="7">
        <f t="shared" si="62"/>
        <v>0</v>
      </c>
      <c r="R88" s="7">
        <f t="shared" si="63"/>
        <v>0</v>
      </c>
      <c r="S88" s="7">
        <f t="shared" si="64"/>
        <v>0</v>
      </c>
      <c r="T88" s="7">
        <f t="shared" si="65"/>
        <v>0</v>
      </c>
      <c r="U88" s="7">
        <f t="shared" si="66"/>
        <v>0</v>
      </c>
      <c r="V88" s="7">
        <f t="shared" si="67"/>
        <v>0</v>
      </c>
      <c r="W88" s="91">
        <f t="shared" si="68"/>
        <v>0</v>
      </c>
      <c r="X88" s="91">
        <f t="shared" si="69"/>
        <v>0</v>
      </c>
      <c r="Y88" s="91">
        <f t="shared" si="70"/>
        <v>0</v>
      </c>
      <c r="Z88" s="91">
        <f t="shared" si="71"/>
        <v>0</v>
      </c>
      <c r="AA88" s="102">
        <f t="shared" si="74"/>
        <v>0</v>
      </c>
      <c r="AB88" s="102">
        <f t="shared" si="75"/>
        <v>0</v>
      </c>
      <c r="AC88" s="102">
        <f t="shared" si="76"/>
        <v>0</v>
      </c>
      <c r="AD88" s="106">
        <f t="shared" si="77"/>
        <v>8699.7351312304345</v>
      </c>
      <c r="AE88" s="106">
        <f t="shared" si="78"/>
        <v>0</v>
      </c>
      <c r="AF88" s="106">
        <f t="shared" si="79"/>
        <v>0</v>
      </c>
      <c r="AG88" s="106">
        <f t="shared" si="80"/>
        <v>0</v>
      </c>
      <c r="AH88" s="6">
        <v>0</v>
      </c>
      <c r="AI88" s="1">
        <f t="shared" si="81"/>
        <v>8699.7351312304345</v>
      </c>
    </row>
    <row r="89" spans="1:35">
      <c r="A89" s="26">
        <v>9.4000000000000008E-4</v>
      </c>
      <c r="B89" s="5">
        <f t="shared" si="52"/>
        <v>8016.4198439272232</v>
      </c>
      <c r="C89" s="146" t="s">
        <v>388</v>
      </c>
      <c r="D89" s="94" t="s">
        <v>83</v>
      </c>
      <c r="E89" s="94" t="s">
        <v>111</v>
      </c>
      <c r="F89" s="25">
        <f t="shared" si="72"/>
        <v>1</v>
      </c>
      <c r="G89" s="25">
        <f t="shared" si="73"/>
        <v>1</v>
      </c>
      <c r="H89" s="7">
        <f t="shared" si="53"/>
        <v>0</v>
      </c>
      <c r="I89" s="7">
        <f t="shared" si="54"/>
        <v>0</v>
      </c>
      <c r="J89" s="7">
        <f t="shared" si="55"/>
        <v>0</v>
      </c>
      <c r="K89" s="7">
        <f t="shared" si="56"/>
        <v>0</v>
      </c>
      <c r="L89" s="7">
        <f t="shared" si="57"/>
        <v>8016.4189039272233</v>
      </c>
      <c r="M89" s="7">
        <f t="shared" si="58"/>
        <v>0</v>
      </c>
      <c r="N89" s="7">
        <f t="shared" si="59"/>
        <v>0</v>
      </c>
      <c r="O89" s="7">
        <f t="shared" si="60"/>
        <v>0</v>
      </c>
      <c r="P89" s="7">
        <f t="shared" si="61"/>
        <v>0</v>
      </c>
      <c r="Q89" s="7">
        <f t="shared" si="62"/>
        <v>0</v>
      </c>
      <c r="R89" s="7">
        <f t="shared" si="63"/>
        <v>0</v>
      </c>
      <c r="S89" s="7">
        <f t="shared" si="64"/>
        <v>0</v>
      </c>
      <c r="T89" s="7">
        <f t="shared" si="65"/>
        <v>0</v>
      </c>
      <c r="U89" s="7">
        <f t="shared" si="66"/>
        <v>0</v>
      </c>
      <c r="V89" s="7">
        <f t="shared" si="67"/>
        <v>0</v>
      </c>
      <c r="W89" s="91">
        <f t="shared" si="68"/>
        <v>0</v>
      </c>
      <c r="X89" s="91">
        <f t="shared" si="69"/>
        <v>0</v>
      </c>
      <c r="Y89" s="91">
        <f t="shared" si="70"/>
        <v>0</v>
      </c>
      <c r="Z89" s="91">
        <f t="shared" si="71"/>
        <v>0</v>
      </c>
      <c r="AA89" s="102">
        <f t="shared" si="74"/>
        <v>0</v>
      </c>
      <c r="AB89" s="102">
        <f t="shared" si="75"/>
        <v>0</v>
      </c>
      <c r="AC89" s="102">
        <f t="shared" si="76"/>
        <v>0</v>
      </c>
      <c r="AD89" s="106">
        <f t="shared" si="77"/>
        <v>8016.4189039272233</v>
      </c>
      <c r="AE89" s="106">
        <f t="shared" si="78"/>
        <v>0</v>
      </c>
      <c r="AF89" s="106">
        <f t="shared" si="79"/>
        <v>0</v>
      </c>
      <c r="AG89" s="106">
        <f t="shared" si="80"/>
        <v>0</v>
      </c>
      <c r="AH89" s="6">
        <v>0</v>
      </c>
      <c r="AI89" s="1">
        <f t="shared" si="81"/>
        <v>8016.4189039272233</v>
      </c>
    </row>
    <row r="90" spans="1:35">
      <c r="A90" s="26">
        <v>9.5000000000000011E-4</v>
      </c>
      <c r="B90" s="5">
        <f t="shared" si="52"/>
        <v>7953.7709004678027</v>
      </c>
      <c r="C90" s="146" t="s">
        <v>390</v>
      </c>
      <c r="D90" s="94" t="s">
        <v>83</v>
      </c>
      <c r="E90" s="94" t="s">
        <v>111</v>
      </c>
      <c r="F90" s="25">
        <f t="shared" si="72"/>
        <v>1</v>
      </c>
      <c r="G90" s="25">
        <f t="shared" si="73"/>
        <v>1</v>
      </c>
      <c r="H90" s="7">
        <f t="shared" si="53"/>
        <v>0</v>
      </c>
      <c r="I90" s="7">
        <f t="shared" si="54"/>
        <v>0</v>
      </c>
      <c r="J90" s="7">
        <f t="shared" si="55"/>
        <v>0</v>
      </c>
      <c r="K90" s="7">
        <f t="shared" si="56"/>
        <v>0</v>
      </c>
      <c r="L90" s="7">
        <f t="shared" si="57"/>
        <v>7953.769950467803</v>
      </c>
      <c r="M90" s="7">
        <f t="shared" si="58"/>
        <v>0</v>
      </c>
      <c r="N90" s="7">
        <f t="shared" si="59"/>
        <v>0</v>
      </c>
      <c r="O90" s="7">
        <f t="shared" si="60"/>
        <v>0</v>
      </c>
      <c r="P90" s="7">
        <f t="shared" si="61"/>
        <v>0</v>
      </c>
      <c r="Q90" s="7">
        <f t="shared" si="62"/>
        <v>0</v>
      </c>
      <c r="R90" s="7">
        <f t="shared" si="63"/>
        <v>0</v>
      </c>
      <c r="S90" s="7">
        <f t="shared" si="64"/>
        <v>0</v>
      </c>
      <c r="T90" s="7">
        <f t="shared" si="65"/>
        <v>0</v>
      </c>
      <c r="U90" s="7">
        <f t="shared" si="66"/>
        <v>0</v>
      </c>
      <c r="V90" s="7">
        <f t="shared" si="67"/>
        <v>0</v>
      </c>
      <c r="W90" s="91">
        <f t="shared" si="68"/>
        <v>0</v>
      </c>
      <c r="X90" s="91">
        <f t="shared" si="69"/>
        <v>0</v>
      </c>
      <c r="Y90" s="91">
        <f t="shared" si="70"/>
        <v>0</v>
      </c>
      <c r="Z90" s="91">
        <f t="shared" si="71"/>
        <v>0</v>
      </c>
      <c r="AA90" s="102">
        <f t="shared" si="74"/>
        <v>0</v>
      </c>
      <c r="AB90" s="102">
        <f t="shared" si="75"/>
        <v>0</v>
      </c>
      <c r="AC90" s="102">
        <f t="shared" si="76"/>
        <v>0</v>
      </c>
      <c r="AD90" s="106">
        <f t="shared" si="77"/>
        <v>7953.769950467803</v>
      </c>
      <c r="AE90" s="106">
        <f t="shared" si="78"/>
        <v>0</v>
      </c>
      <c r="AF90" s="106">
        <f t="shared" si="79"/>
        <v>0</v>
      </c>
      <c r="AG90" s="106">
        <f t="shared" si="80"/>
        <v>0</v>
      </c>
      <c r="AH90" s="6">
        <v>0</v>
      </c>
      <c r="AI90" s="1">
        <f t="shared" si="81"/>
        <v>7953.769950467803</v>
      </c>
    </row>
    <row r="91" spans="1:35">
      <c r="A91" s="26">
        <v>9.6000000000000013E-4</v>
      </c>
      <c r="B91" s="5">
        <f t="shared" si="52"/>
        <v>7220.2247809432456</v>
      </c>
      <c r="C91" s="146" t="s">
        <v>406</v>
      </c>
      <c r="D91" s="94" t="s">
        <v>83</v>
      </c>
      <c r="E91" s="94" t="s">
        <v>111</v>
      </c>
      <c r="F91" s="25">
        <f t="shared" si="72"/>
        <v>1</v>
      </c>
      <c r="G91" s="25">
        <f t="shared" si="73"/>
        <v>1</v>
      </c>
      <c r="H91" s="7">
        <f t="shared" si="53"/>
        <v>0</v>
      </c>
      <c r="I91" s="7">
        <f t="shared" si="54"/>
        <v>0</v>
      </c>
      <c r="J91" s="7">
        <f t="shared" si="55"/>
        <v>0</v>
      </c>
      <c r="K91" s="7">
        <f t="shared" si="56"/>
        <v>0</v>
      </c>
      <c r="L91" s="7">
        <f t="shared" si="57"/>
        <v>7220.2238209432453</v>
      </c>
      <c r="M91" s="7">
        <f t="shared" si="58"/>
        <v>0</v>
      </c>
      <c r="N91" s="7">
        <f t="shared" si="59"/>
        <v>0</v>
      </c>
      <c r="O91" s="7">
        <f t="shared" si="60"/>
        <v>0</v>
      </c>
      <c r="P91" s="7">
        <f t="shared" si="61"/>
        <v>0</v>
      </c>
      <c r="Q91" s="7">
        <f t="shared" si="62"/>
        <v>0</v>
      </c>
      <c r="R91" s="7">
        <f t="shared" si="63"/>
        <v>0</v>
      </c>
      <c r="S91" s="7">
        <f t="shared" si="64"/>
        <v>0</v>
      </c>
      <c r="T91" s="7">
        <f t="shared" si="65"/>
        <v>0</v>
      </c>
      <c r="U91" s="7">
        <f t="shared" si="66"/>
        <v>0</v>
      </c>
      <c r="V91" s="7">
        <f t="shared" si="67"/>
        <v>0</v>
      </c>
      <c r="W91" s="91">
        <f t="shared" si="68"/>
        <v>0</v>
      </c>
      <c r="X91" s="91">
        <f t="shared" si="69"/>
        <v>0</v>
      </c>
      <c r="Y91" s="91">
        <f t="shared" si="70"/>
        <v>0</v>
      </c>
      <c r="Z91" s="91">
        <f t="shared" si="71"/>
        <v>0</v>
      </c>
      <c r="AA91" s="102">
        <f t="shared" si="74"/>
        <v>0</v>
      </c>
      <c r="AB91" s="102">
        <f t="shared" si="75"/>
        <v>0</v>
      </c>
      <c r="AC91" s="102">
        <f t="shared" si="76"/>
        <v>0</v>
      </c>
      <c r="AD91" s="106">
        <f t="shared" si="77"/>
        <v>7220.2238209432453</v>
      </c>
      <c r="AE91" s="106">
        <f t="shared" si="78"/>
        <v>0</v>
      </c>
      <c r="AF91" s="106">
        <f t="shared" si="79"/>
        <v>0</v>
      </c>
      <c r="AG91" s="106">
        <f t="shared" si="80"/>
        <v>0</v>
      </c>
      <c r="AH91" s="6">
        <v>0</v>
      </c>
      <c r="AI91" s="1">
        <f t="shared" si="81"/>
        <v>7220.2238209432453</v>
      </c>
    </row>
    <row r="92" spans="1:35">
      <c r="A92" s="26">
        <v>9.7000000000000016E-4</v>
      </c>
      <c r="B92" s="5">
        <f t="shared" si="52"/>
        <v>7169.3630098849098</v>
      </c>
      <c r="C92" s="146" t="s">
        <v>409</v>
      </c>
      <c r="D92" s="94" t="s">
        <v>83</v>
      </c>
      <c r="E92" s="94" t="s">
        <v>111</v>
      </c>
      <c r="F92" s="25">
        <f t="shared" si="72"/>
        <v>1</v>
      </c>
      <c r="G92" s="25">
        <f t="shared" si="73"/>
        <v>1</v>
      </c>
      <c r="H92" s="7">
        <f t="shared" si="53"/>
        <v>0</v>
      </c>
      <c r="I92" s="7">
        <f t="shared" si="54"/>
        <v>0</v>
      </c>
      <c r="J92" s="7">
        <f t="shared" si="55"/>
        <v>0</v>
      </c>
      <c r="K92" s="7">
        <f t="shared" si="56"/>
        <v>0</v>
      </c>
      <c r="L92" s="7">
        <f t="shared" si="57"/>
        <v>7169.3620398849098</v>
      </c>
      <c r="M92" s="7">
        <f t="shared" si="58"/>
        <v>0</v>
      </c>
      <c r="N92" s="7">
        <f t="shared" si="59"/>
        <v>0</v>
      </c>
      <c r="O92" s="7">
        <f t="shared" si="60"/>
        <v>0</v>
      </c>
      <c r="P92" s="7">
        <f t="shared" si="61"/>
        <v>0</v>
      </c>
      <c r="Q92" s="7">
        <f t="shared" si="62"/>
        <v>0</v>
      </c>
      <c r="R92" s="7">
        <f t="shared" si="63"/>
        <v>0</v>
      </c>
      <c r="S92" s="7">
        <f t="shared" si="64"/>
        <v>0</v>
      </c>
      <c r="T92" s="7">
        <f t="shared" si="65"/>
        <v>0</v>
      </c>
      <c r="U92" s="7">
        <f t="shared" si="66"/>
        <v>0</v>
      </c>
      <c r="V92" s="7">
        <f t="shared" si="67"/>
        <v>0</v>
      </c>
      <c r="W92" s="91">
        <f t="shared" si="68"/>
        <v>0</v>
      </c>
      <c r="X92" s="91">
        <f t="shared" si="69"/>
        <v>0</v>
      </c>
      <c r="Y92" s="91">
        <f t="shared" si="70"/>
        <v>0</v>
      </c>
      <c r="Z92" s="91">
        <f t="shared" si="71"/>
        <v>0</v>
      </c>
      <c r="AA92" s="102">
        <f t="shared" si="74"/>
        <v>0</v>
      </c>
      <c r="AB92" s="102">
        <f t="shared" si="75"/>
        <v>0</v>
      </c>
      <c r="AC92" s="102">
        <f t="shared" si="76"/>
        <v>0</v>
      </c>
      <c r="AD92" s="106">
        <f t="shared" si="77"/>
        <v>7169.3620398849098</v>
      </c>
      <c r="AE92" s="106">
        <f t="shared" si="78"/>
        <v>0</v>
      </c>
      <c r="AF92" s="106">
        <f t="shared" si="79"/>
        <v>0</v>
      </c>
      <c r="AG92" s="106">
        <f t="shared" si="80"/>
        <v>0</v>
      </c>
      <c r="AH92" s="6">
        <v>0</v>
      </c>
      <c r="AI92" s="1">
        <f t="shared" si="81"/>
        <v>7169.3620398849098</v>
      </c>
    </row>
    <row r="93" spans="1:35">
      <c r="A93" s="26">
        <v>9.8000000000000019E-4</v>
      </c>
      <c r="B93" s="5">
        <f t="shared" ref="B93:B105" si="82">AI93+A93</f>
        <v>9.8000000000000019E-4</v>
      </c>
      <c r="C93" s="146"/>
      <c r="D93" s="94"/>
      <c r="E93" s="94" t="s">
        <v>111</v>
      </c>
      <c r="F93" s="25">
        <f t="shared" ref="F93:F105" si="83">COUNTIF(H93:Z93,"&gt;1")</f>
        <v>0</v>
      </c>
      <c r="G93" s="25">
        <f t="shared" ref="G93:G105" si="84">COUNTIF(AD93:AH93,"&gt;1")</f>
        <v>0</v>
      </c>
      <c r="H93" s="7">
        <f t="shared" si="53"/>
        <v>0</v>
      </c>
      <c r="I93" s="7">
        <f t="shared" si="54"/>
        <v>0</v>
      </c>
      <c r="J93" s="7">
        <f t="shared" si="55"/>
        <v>0</v>
      </c>
      <c r="K93" s="7">
        <f t="shared" si="56"/>
        <v>0</v>
      </c>
      <c r="L93" s="7">
        <f t="shared" si="57"/>
        <v>0</v>
      </c>
      <c r="M93" s="7">
        <f t="shared" si="58"/>
        <v>0</v>
      </c>
      <c r="N93" s="7">
        <f t="shared" si="59"/>
        <v>0</v>
      </c>
      <c r="O93" s="7">
        <f t="shared" si="60"/>
        <v>0</v>
      </c>
      <c r="P93" s="7">
        <f t="shared" si="61"/>
        <v>0</v>
      </c>
      <c r="Q93" s="7">
        <f t="shared" si="62"/>
        <v>0</v>
      </c>
      <c r="R93" s="7">
        <f t="shared" si="63"/>
        <v>0</v>
      </c>
      <c r="S93" s="7">
        <f t="shared" si="64"/>
        <v>0</v>
      </c>
      <c r="T93" s="7">
        <f t="shared" si="65"/>
        <v>0</v>
      </c>
      <c r="U93" s="7">
        <f t="shared" si="66"/>
        <v>0</v>
      </c>
      <c r="V93" s="7">
        <f t="shared" si="67"/>
        <v>0</v>
      </c>
      <c r="W93" s="91">
        <f t="shared" si="68"/>
        <v>0</v>
      </c>
      <c r="X93" s="91">
        <f t="shared" si="69"/>
        <v>0</v>
      </c>
      <c r="Y93" s="91">
        <f t="shared" si="70"/>
        <v>0</v>
      </c>
      <c r="Z93" s="91">
        <f t="shared" si="71"/>
        <v>0</v>
      </c>
      <c r="AA93" s="102">
        <f t="shared" ref="AA93:AA105" si="85">LARGE(H93:R93,5)</f>
        <v>0</v>
      </c>
      <c r="AB93" s="102">
        <f t="shared" ref="AB93:AB105" si="86">LARGE(S93:V93,1)</f>
        <v>0</v>
      </c>
      <c r="AC93" s="102">
        <f t="shared" ref="AC93:AC105" si="87">LARGE(W93:Z93,1)</f>
        <v>0</v>
      </c>
      <c r="AD93" s="106">
        <f t="shared" ref="AD93:AD105" si="88">LARGE(H93:R93,1)</f>
        <v>0</v>
      </c>
      <c r="AE93" s="106">
        <f t="shared" ref="AE93:AE105" si="89">LARGE(H93:R93,2)</f>
        <v>0</v>
      </c>
      <c r="AF93" s="106">
        <f t="shared" ref="AF93:AF105" si="90">LARGE(H93:R93,3)</f>
        <v>0</v>
      </c>
      <c r="AG93" s="106">
        <f t="shared" ref="AG93:AG105" si="91">LARGE(H93:R93,4)</f>
        <v>0</v>
      </c>
      <c r="AH93" s="6">
        <v>0</v>
      </c>
      <c r="AI93" s="1">
        <f t="shared" ref="AI93:AI105" si="92">SUM(AD93:AG93)+AH93</f>
        <v>0</v>
      </c>
    </row>
    <row r="94" spans="1:35">
      <c r="A94" s="26">
        <v>9.9000000000000021E-4</v>
      </c>
      <c r="B94" s="5">
        <f t="shared" si="82"/>
        <v>9.9000000000000021E-4</v>
      </c>
      <c r="C94" s="146"/>
      <c r="D94" s="94"/>
      <c r="E94" s="94" t="s">
        <v>111</v>
      </c>
      <c r="F94" s="25">
        <f t="shared" si="83"/>
        <v>0</v>
      </c>
      <c r="G94" s="25">
        <f t="shared" si="84"/>
        <v>0</v>
      </c>
      <c r="H94" s="7">
        <f t="shared" si="53"/>
        <v>0</v>
      </c>
      <c r="I94" s="7">
        <f t="shared" si="54"/>
        <v>0</v>
      </c>
      <c r="J94" s="7">
        <f t="shared" si="55"/>
        <v>0</v>
      </c>
      <c r="K94" s="7">
        <f t="shared" si="56"/>
        <v>0</v>
      </c>
      <c r="L94" s="7">
        <f t="shared" si="57"/>
        <v>0</v>
      </c>
      <c r="M94" s="7">
        <f t="shared" si="58"/>
        <v>0</v>
      </c>
      <c r="N94" s="7">
        <f t="shared" si="59"/>
        <v>0</v>
      </c>
      <c r="O94" s="7">
        <f t="shared" si="60"/>
        <v>0</v>
      </c>
      <c r="P94" s="7">
        <f t="shared" si="61"/>
        <v>0</v>
      </c>
      <c r="Q94" s="7">
        <f t="shared" si="62"/>
        <v>0</v>
      </c>
      <c r="R94" s="7">
        <f t="shared" si="63"/>
        <v>0</v>
      </c>
      <c r="S94" s="7">
        <f t="shared" si="64"/>
        <v>0</v>
      </c>
      <c r="T94" s="7">
        <f t="shared" si="65"/>
        <v>0</v>
      </c>
      <c r="U94" s="7">
        <f t="shared" si="66"/>
        <v>0</v>
      </c>
      <c r="V94" s="7">
        <f t="shared" si="67"/>
        <v>0</v>
      </c>
      <c r="W94" s="91">
        <f t="shared" si="68"/>
        <v>0</v>
      </c>
      <c r="X94" s="91">
        <f t="shared" si="69"/>
        <v>0</v>
      </c>
      <c r="Y94" s="91">
        <f t="shared" si="70"/>
        <v>0</v>
      </c>
      <c r="Z94" s="91">
        <f t="shared" si="71"/>
        <v>0</v>
      </c>
      <c r="AA94" s="102">
        <f t="shared" si="85"/>
        <v>0</v>
      </c>
      <c r="AB94" s="102">
        <f t="shared" si="86"/>
        <v>0</v>
      </c>
      <c r="AC94" s="102">
        <f t="shared" si="87"/>
        <v>0</v>
      </c>
      <c r="AD94" s="106">
        <f t="shared" si="88"/>
        <v>0</v>
      </c>
      <c r="AE94" s="106">
        <f t="shared" si="89"/>
        <v>0</v>
      </c>
      <c r="AF94" s="106">
        <f t="shared" si="90"/>
        <v>0</v>
      </c>
      <c r="AG94" s="106">
        <f t="shared" si="91"/>
        <v>0</v>
      </c>
      <c r="AH94" s="6">
        <v>0</v>
      </c>
      <c r="AI94" s="1">
        <f t="shared" si="92"/>
        <v>0</v>
      </c>
    </row>
    <row r="95" spans="1:35">
      <c r="A95" s="26">
        <v>1.0000000000000002E-3</v>
      </c>
      <c r="B95" s="5">
        <f t="shared" si="82"/>
        <v>1.0000000000000002E-3</v>
      </c>
      <c r="C95" s="146"/>
      <c r="D95" s="94"/>
      <c r="E95" s="94" t="s">
        <v>111</v>
      </c>
      <c r="F95" s="25">
        <f t="shared" si="83"/>
        <v>0</v>
      </c>
      <c r="G95" s="25">
        <f t="shared" si="84"/>
        <v>0</v>
      </c>
      <c r="H95" s="7">
        <f t="shared" si="53"/>
        <v>0</v>
      </c>
      <c r="I95" s="7">
        <f t="shared" si="54"/>
        <v>0</v>
      </c>
      <c r="J95" s="7">
        <f t="shared" si="55"/>
        <v>0</v>
      </c>
      <c r="K95" s="7">
        <f t="shared" si="56"/>
        <v>0</v>
      </c>
      <c r="L95" s="7">
        <f t="shared" si="57"/>
        <v>0</v>
      </c>
      <c r="M95" s="7">
        <f t="shared" si="58"/>
        <v>0</v>
      </c>
      <c r="N95" s="7">
        <f t="shared" si="59"/>
        <v>0</v>
      </c>
      <c r="O95" s="7">
        <f t="shared" si="60"/>
        <v>0</v>
      </c>
      <c r="P95" s="7">
        <f t="shared" si="61"/>
        <v>0</v>
      </c>
      <c r="Q95" s="7">
        <f t="shared" si="62"/>
        <v>0</v>
      </c>
      <c r="R95" s="7">
        <f t="shared" si="63"/>
        <v>0</v>
      </c>
      <c r="S95" s="7">
        <f t="shared" si="64"/>
        <v>0</v>
      </c>
      <c r="T95" s="7">
        <f t="shared" si="65"/>
        <v>0</v>
      </c>
      <c r="U95" s="7">
        <f t="shared" si="66"/>
        <v>0</v>
      </c>
      <c r="V95" s="7">
        <f t="shared" si="67"/>
        <v>0</v>
      </c>
      <c r="W95" s="91">
        <f t="shared" si="68"/>
        <v>0</v>
      </c>
      <c r="X95" s="91">
        <f t="shared" si="69"/>
        <v>0</v>
      </c>
      <c r="Y95" s="91">
        <f t="shared" si="70"/>
        <v>0</v>
      </c>
      <c r="Z95" s="91">
        <f t="shared" si="71"/>
        <v>0</v>
      </c>
      <c r="AA95" s="102">
        <f t="shared" si="85"/>
        <v>0</v>
      </c>
      <c r="AB95" s="102">
        <f t="shared" si="86"/>
        <v>0</v>
      </c>
      <c r="AC95" s="102">
        <f t="shared" si="87"/>
        <v>0</v>
      </c>
      <c r="AD95" s="106">
        <f t="shared" si="88"/>
        <v>0</v>
      </c>
      <c r="AE95" s="106">
        <f t="shared" si="89"/>
        <v>0</v>
      </c>
      <c r="AF95" s="106">
        <f t="shared" si="90"/>
        <v>0</v>
      </c>
      <c r="AG95" s="106">
        <f t="shared" si="91"/>
        <v>0</v>
      </c>
      <c r="AH95" s="6">
        <v>0</v>
      </c>
      <c r="AI95" s="1">
        <f t="shared" si="92"/>
        <v>0</v>
      </c>
    </row>
    <row r="96" spans="1:35">
      <c r="A96" s="26">
        <v>1.0100000000000003E-3</v>
      </c>
      <c r="B96" s="5">
        <f t="shared" si="82"/>
        <v>8371.1400061389959</v>
      </c>
      <c r="C96" s="146" t="s">
        <v>434</v>
      </c>
      <c r="D96" s="94" t="s">
        <v>83</v>
      </c>
      <c r="E96" s="94" t="s">
        <v>111</v>
      </c>
      <c r="F96" s="25">
        <f t="shared" si="83"/>
        <v>1</v>
      </c>
      <c r="G96" s="25">
        <f t="shared" si="84"/>
        <v>1</v>
      </c>
      <c r="H96" s="7">
        <f t="shared" si="53"/>
        <v>0</v>
      </c>
      <c r="I96" s="7">
        <f t="shared" si="54"/>
        <v>0</v>
      </c>
      <c r="J96" s="7">
        <f t="shared" si="55"/>
        <v>0</v>
      </c>
      <c r="K96" s="7">
        <f t="shared" si="56"/>
        <v>0</v>
      </c>
      <c r="L96" s="7">
        <f t="shared" si="57"/>
        <v>0</v>
      </c>
      <c r="M96" s="7">
        <f t="shared" si="58"/>
        <v>8371.1389961389959</v>
      </c>
      <c r="N96" s="7">
        <f t="shared" si="59"/>
        <v>0</v>
      </c>
      <c r="O96" s="7">
        <f t="shared" si="60"/>
        <v>0</v>
      </c>
      <c r="P96" s="7">
        <f t="shared" si="61"/>
        <v>0</v>
      </c>
      <c r="Q96" s="7">
        <f t="shared" si="62"/>
        <v>0</v>
      </c>
      <c r="R96" s="7">
        <f t="shared" si="63"/>
        <v>0</v>
      </c>
      <c r="S96" s="7">
        <f t="shared" si="64"/>
        <v>0</v>
      </c>
      <c r="T96" s="7">
        <f t="shared" si="65"/>
        <v>0</v>
      </c>
      <c r="U96" s="7">
        <f t="shared" si="66"/>
        <v>0</v>
      </c>
      <c r="V96" s="7">
        <f t="shared" si="67"/>
        <v>0</v>
      </c>
      <c r="W96" s="91">
        <f t="shared" si="68"/>
        <v>0</v>
      </c>
      <c r="X96" s="91">
        <f t="shared" si="69"/>
        <v>0</v>
      </c>
      <c r="Y96" s="91">
        <f t="shared" si="70"/>
        <v>0</v>
      </c>
      <c r="Z96" s="91">
        <f t="shared" si="71"/>
        <v>0</v>
      </c>
      <c r="AA96" s="102">
        <f t="shared" si="85"/>
        <v>0</v>
      </c>
      <c r="AB96" s="102">
        <f t="shared" si="86"/>
        <v>0</v>
      </c>
      <c r="AC96" s="102">
        <f t="shared" si="87"/>
        <v>0</v>
      </c>
      <c r="AD96" s="106">
        <f t="shared" si="88"/>
        <v>8371.1389961389959</v>
      </c>
      <c r="AE96" s="106">
        <f t="shared" si="89"/>
        <v>0</v>
      </c>
      <c r="AF96" s="106">
        <f t="shared" si="90"/>
        <v>0</v>
      </c>
      <c r="AG96" s="106">
        <f t="shared" si="91"/>
        <v>0</v>
      </c>
      <c r="AH96" s="6">
        <v>0</v>
      </c>
      <c r="AI96" s="1">
        <f t="shared" si="92"/>
        <v>8371.1389961389959</v>
      </c>
    </row>
    <row r="97" spans="1:35">
      <c r="A97" s="26">
        <v>1.0200000000000001E-3</v>
      </c>
      <c r="B97" s="5">
        <f t="shared" si="82"/>
        <v>1.0200000000000001E-3</v>
      </c>
      <c r="C97" s="146"/>
      <c r="D97" s="94"/>
      <c r="E97" s="94" t="s">
        <v>111</v>
      </c>
      <c r="F97" s="25">
        <f t="shared" si="83"/>
        <v>0</v>
      </c>
      <c r="G97" s="25">
        <f t="shared" si="84"/>
        <v>0</v>
      </c>
      <c r="H97" s="7">
        <f t="shared" si="53"/>
        <v>0</v>
      </c>
      <c r="I97" s="7">
        <f t="shared" si="54"/>
        <v>0</v>
      </c>
      <c r="J97" s="7">
        <f t="shared" si="55"/>
        <v>0</v>
      </c>
      <c r="K97" s="7">
        <f t="shared" si="56"/>
        <v>0</v>
      </c>
      <c r="L97" s="7">
        <f t="shared" si="57"/>
        <v>0</v>
      </c>
      <c r="M97" s="7">
        <f t="shared" si="58"/>
        <v>0</v>
      </c>
      <c r="N97" s="7">
        <f t="shared" si="59"/>
        <v>0</v>
      </c>
      <c r="O97" s="7">
        <f t="shared" si="60"/>
        <v>0</v>
      </c>
      <c r="P97" s="7">
        <f t="shared" si="61"/>
        <v>0</v>
      </c>
      <c r="Q97" s="7">
        <f t="shared" si="62"/>
        <v>0</v>
      </c>
      <c r="R97" s="7">
        <f t="shared" si="63"/>
        <v>0</v>
      </c>
      <c r="S97" s="7">
        <f t="shared" si="64"/>
        <v>0</v>
      </c>
      <c r="T97" s="7">
        <f t="shared" si="65"/>
        <v>0</v>
      </c>
      <c r="U97" s="7">
        <f t="shared" si="66"/>
        <v>0</v>
      </c>
      <c r="V97" s="7">
        <f t="shared" si="67"/>
        <v>0</v>
      </c>
      <c r="W97" s="91">
        <f t="shared" si="68"/>
        <v>0</v>
      </c>
      <c r="X97" s="91">
        <f t="shared" si="69"/>
        <v>0</v>
      </c>
      <c r="Y97" s="91">
        <f t="shared" si="70"/>
        <v>0</v>
      </c>
      <c r="Z97" s="91">
        <f t="shared" si="71"/>
        <v>0</v>
      </c>
      <c r="AA97" s="102">
        <f t="shared" si="85"/>
        <v>0</v>
      </c>
      <c r="AB97" s="102">
        <f t="shared" si="86"/>
        <v>0</v>
      </c>
      <c r="AC97" s="102">
        <f t="shared" si="87"/>
        <v>0</v>
      </c>
      <c r="AD97" s="106">
        <f t="shared" si="88"/>
        <v>0</v>
      </c>
      <c r="AE97" s="106">
        <f t="shared" si="89"/>
        <v>0</v>
      </c>
      <c r="AF97" s="106">
        <f t="shared" si="90"/>
        <v>0</v>
      </c>
      <c r="AG97" s="106">
        <f t="shared" si="91"/>
        <v>0</v>
      </c>
      <c r="AH97" s="6">
        <v>0</v>
      </c>
      <c r="AI97" s="1">
        <f t="shared" si="92"/>
        <v>0</v>
      </c>
    </row>
    <row r="98" spans="1:35">
      <c r="A98" s="26">
        <v>1.0300000000000001E-3</v>
      </c>
      <c r="B98" s="5">
        <f t="shared" si="82"/>
        <v>1.0300000000000001E-3</v>
      </c>
      <c r="C98" s="146"/>
      <c r="D98" s="94"/>
      <c r="E98" s="94" t="s">
        <v>111</v>
      </c>
      <c r="F98" s="25">
        <f t="shared" si="83"/>
        <v>0</v>
      </c>
      <c r="G98" s="25">
        <f t="shared" si="84"/>
        <v>0</v>
      </c>
      <c r="H98" s="7">
        <f t="shared" si="53"/>
        <v>0</v>
      </c>
      <c r="I98" s="7">
        <f t="shared" si="54"/>
        <v>0</v>
      </c>
      <c r="J98" s="7">
        <f t="shared" si="55"/>
        <v>0</v>
      </c>
      <c r="K98" s="7">
        <f t="shared" si="56"/>
        <v>0</v>
      </c>
      <c r="L98" s="7">
        <f t="shared" si="57"/>
        <v>0</v>
      </c>
      <c r="M98" s="7">
        <f t="shared" si="58"/>
        <v>0</v>
      </c>
      <c r="N98" s="7">
        <f t="shared" si="59"/>
        <v>0</v>
      </c>
      <c r="O98" s="7">
        <f t="shared" si="60"/>
        <v>0</v>
      </c>
      <c r="P98" s="7">
        <f t="shared" si="61"/>
        <v>0</v>
      </c>
      <c r="Q98" s="7">
        <f t="shared" si="62"/>
        <v>0</v>
      </c>
      <c r="R98" s="7">
        <f t="shared" si="63"/>
        <v>0</v>
      </c>
      <c r="S98" s="7">
        <f t="shared" si="64"/>
        <v>0</v>
      </c>
      <c r="T98" s="7">
        <f t="shared" si="65"/>
        <v>0</v>
      </c>
      <c r="U98" s="7">
        <f t="shared" si="66"/>
        <v>0</v>
      </c>
      <c r="V98" s="7">
        <f t="shared" si="67"/>
        <v>0</v>
      </c>
      <c r="W98" s="91">
        <f t="shared" si="68"/>
        <v>0</v>
      </c>
      <c r="X98" s="91">
        <f t="shared" si="69"/>
        <v>0</v>
      </c>
      <c r="Y98" s="91">
        <f t="shared" si="70"/>
        <v>0</v>
      </c>
      <c r="Z98" s="91">
        <f t="shared" si="71"/>
        <v>0</v>
      </c>
      <c r="AA98" s="102">
        <f t="shared" si="85"/>
        <v>0</v>
      </c>
      <c r="AB98" s="102">
        <f t="shared" si="86"/>
        <v>0</v>
      </c>
      <c r="AC98" s="102">
        <f t="shared" si="87"/>
        <v>0</v>
      </c>
      <c r="AD98" s="106">
        <f t="shared" si="88"/>
        <v>0</v>
      </c>
      <c r="AE98" s="106">
        <f t="shared" si="89"/>
        <v>0</v>
      </c>
      <c r="AF98" s="106">
        <f t="shared" si="90"/>
        <v>0</v>
      </c>
      <c r="AG98" s="106">
        <f t="shared" si="91"/>
        <v>0</v>
      </c>
      <c r="AH98" s="6">
        <v>0</v>
      </c>
      <c r="AI98" s="1">
        <f t="shared" si="92"/>
        <v>0</v>
      </c>
    </row>
    <row r="99" spans="1:35">
      <c r="A99" s="26">
        <v>1.0400000000000001E-3</v>
      </c>
      <c r="B99" s="5">
        <f t="shared" si="82"/>
        <v>8002.3078450749717</v>
      </c>
      <c r="C99" s="146" t="s">
        <v>436</v>
      </c>
      <c r="D99" s="94" t="s">
        <v>93</v>
      </c>
      <c r="E99" s="94" t="s">
        <v>111</v>
      </c>
      <c r="F99" s="25">
        <f t="shared" si="83"/>
        <v>1</v>
      </c>
      <c r="G99" s="25">
        <f t="shared" si="84"/>
        <v>1</v>
      </c>
      <c r="H99" s="7">
        <f t="shared" si="53"/>
        <v>0</v>
      </c>
      <c r="I99" s="7">
        <f t="shared" si="54"/>
        <v>0</v>
      </c>
      <c r="J99" s="7">
        <f t="shared" si="55"/>
        <v>0</v>
      </c>
      <c r="K99" s="7">
        <f t="shared" si="56"/>
        <v>0</v>
      </c>
      <c r="L99" s="7">
        <f t="shared" si="57"/>
        <v>0</v>
      </c>
      <c r="M99" s="7">
        <f t="shared" si="58"/>
        <v>8002.3068050749716</v>
      </c>
      <c r="N99" s="7">
        <f t="shared" si="59"/>
        <v>0</v>
      </c>
      <c r="O99" s="7">
        <f t="shared" si="60"/>
        <v>0</v>
      </c>
      <c r="P99" s="7">
        <f t="shared" si="61"/>
        <v>0</v>
      </c>
      <c r="Q99" s="7">
        <f t="shared" si="62"/>
        <v>0</v>
      </c>
      <c r="R99" s="7">
        <f t="shared" si="63"/>
        <v>0</v>
      </c>
      <c r="S99" s="7">
        <f t="shared" si="64"/>
        <v>0</v>
      </c>
      <c r="T99" s="7">
        <f t="shared" si="65"/>
        <v>0</v>
      </c>
      <c r="U99" s="7">
        <f t="shared" si="66"/>
        <v>0</v>
      </c>
      <c r="V99" s="7">
        <f t="shared" si="67"/>
        <v>0</v>
      </c>
      <c r="W99" s="91">
        <f t="shared" si="68"/>
        <v>0</v>
      </c>
      <c r="X99" s="91">
        <f t="shared" si="69"/>
        <v>0</v>
      </c>
      <c r="Y99" s="91">
        <f t="shared" si="70"/>
        <v>0</v>
      </c>
      <c r="Z99" s="91">
        <f t="shared" si="71"/>
        <v>0</v>
      </c>
      <c r="AA99" s="102">
        <f t="shared" si="85"/>
        <v>0</v>
      </c>
      <c r="AB99" s="102">
        <f t="shared" si="86"/>
        <v>0</v>
      </c>
      <c r="AC99" s="102">
        <f t="shared" si="87"/>
        <v>0</v>
      </c>
      <c r="AD99" s="106">
        <f t="shared" si="88"/>
        <v>8002.3068050749716</v>
      </c>
      <c r="AE99" s="106">
        <f t="shared" si="89"/>
        <v>0</v>
      </c>
      <c r="AF99" s="106">
        <f t="shared" si="90"/>
        <v>0</v>
      </c>
      <c r="AG99" s="106">
        <f t="shared" si="91"/>
        <v>0</v>
      </c>
      <c r="AH99" s="6">
        <v>0</v>
      </c>
      <c r="AI99" s="1">
        <f t="shared" si="92"/>
        <v>8002.3068050749716</v>
      </c>
    </row>
    <row r="100" spans="1:35">
      <c r="A100" s="26">
        <v>1.0500000000000002E-3</v>
      </c>
      <c r="B100" s="5">
        <f t="shared" si="82"/>
        <v>7804.2755156917883</v>
      </c>
      <c r="C100" s="146" t="s">
        <v>442</v>
      </c>
      <c r="D100" s="94" t="s">
        <v>95</v>
      </c>
      <c r="E100" s="94" t="s">
        <v>111</v>
      </c>
      <c r="F100" s="25">
        <f t="shared" si="83"/>
        <v>1</v>
      </c>
      <c r="G100" s="25">
        <f t="shared" si="84"/>
        <v>1</v>
      </c>
      <c r="H100" s="7">
        <f t="shared" si="53"/>
        <v>0</v>
      </c>
      <c r="I100" s="7">
        <f t="shared" si="54"/>
        <v>0</v>
      </c>
      <c r="J100" s="7">
        <f t="shared" si="55"/>
        <v>0</v>
      </c>
      <c r="K100" s="7">
        <f t="shared" si="56"/>
        <v>0</v>
      </c>
      <c r="L100" s="7">
        <f t="shared" si="57"/>
        <v>0</v>
      </c>
      <c r="M100" s="7">
        <f t="shared" si="58"/>
        <v>7804.2744656917885</v>
      </c>
      <c r="N100" s="7">
        <f t="shared" si="59"/>
        <v>0</v>
      </c>
      <c r="O100" s="7">
        <f t="shared" si="60"/>
        <v>0</v>
      </c>
      <c r="P100" s="7">
        <f t="shared" si="61"/>
        <v>0</v>
      </c>
      <c r="Q100" s="7">
        <f t="shared" si="62"/>
        <v>0</v>
      </c>
      <c r="R100" s="7">
        <f t="shared" si="63"/>
        <v>0</v>
      </c>
      <c r="S100" s="7">
        <f t="shared" si="64"/>
        <v>0</v>
      </c>
      <c r="T100" s="7">
        <f t="shared" si="65"/>
        <v>0</v>
      </c>
      <c r="U100" s="7">
        <f t="shared" si="66"/>
        <v>0</v>
      </c>
      <c r="V100" s="7">
        <f t="shared" si="67"/>
        <v>0</v>
      </c>
      <c r="W100" s="91">
        <f t="shared" si="68"/>
        <v>0</v>
      </c>
      <c r="X100" s="91">
        <f t="shared" si="69"/>
        <v>0</v>
      </c>
      <c r="Y100" s="91">
        <f t="shared" si="70"/>
        <v>0</v>
      </c>
      <c r="Z100" s="91">
        <f t="shared" si="71"/>
        <v>0</v>
      </c>
      <c r="AA100" s="102">
        <f t="shared" si="85"/>
        <v>0</v>
      </c>
      <c r="AB100" s="102">
        <f t="shared" si="86"/>
        <v>0</v>
      </c>
      <c r="AC100" s="102">
        <f t="shared" si="87"/>
        <v>0</v>
      </c>
      <c r="AD100" s="106">
        <f t="shared" si="88"/>
        <v>7804.2744656917885</v>
      </c>
      <c r="AE100" s="106">
        <f t="shared" si="89"/>
        <v>0</v>
      </c>
      <c r="AF100" s="106">
        <f t="shared" si="90"/>
        <v>0</v>
      </c>
      <c r="AG100" s="106">
        <f t="shared" si="91"/>
        <v>0</v>
      </c>
      <c r="AH100" s="6">
        <v>0</v>
      </c>
      <c r="AI100" s="1">
        <f t="shared" si="92"/>
        <v>7804.2744656917885</v>
      </c>
    </row>
    <row r="101" spans="1:35">
      <c r="A101" s="26">
        <v>1.0600000000000002E-3</v>
      </c>
      <c r="B101" s="5">
        <f t="shared" si="82"/>
        <v>7442.6099422141178</v>
      </c>
      <c r="C101" s="146" t="s">
        <v>445</v>
      </c>
      <c r="D101" s="94" t="s">
        <v>103</v>
      </c>
      <c r="E101" s="94" t="s">
        <v>111</v>
      </c>
      <c r="F101" s="25">
        <f t="shared" si="83"/>
        <v>1</v>
      </c>
      <c r="G101" s="25">
        <f t="shared" si="84"/>
        <v>1</v>
      </c>
      <c r="H101" s="7">
        <f t="shared" si="53"/>
        <v>0</v>
      </c>
      <c r="I101" s="7">
        <f t="shared" si="54"/>
        <v>0</v>
      </c>
      <c r="J101" s="7">
        <f t="shared" si="55"/>
        <v>0</v>
      </c>
      <c r="K101" s="7">
        <f t="shared" si="56"/>
        <v>0</v>
      </c>
      <c r="L101" s="7">
        <f t="shared" si="57"/>
        <v>0</v>
      </c>
      <c r="M101" s="7">
        <f t="shared" si="58"/>
        <v>7442.6088822141182</v>
      </c>
      <c r="N101" s="7">
        <f t="shared" si="59"/>
        <v>0</v>
      </c>
      <c r="O101" s="7">
        <f t="shared" si="60"/>
        <v>0</v>
      </c>
      <c r="P101" s="7">
        <f t="shared" si="61"/>
        <v>0</v>
      </c>
      <c r="Q101" s="7">
        <f t="shared" si="62"/>
        <v>0</v>
      </c>
      <c r="R101" s="7">
        <f t="shared" si="63"/>
        <v>0</v>
      </c>
      <c r="S101" s="7">
        <f t="shared" si="64"/>
        <v>0</v>
      </c>
      <c r="T101" s="7">
        <f t="shared" si="65"/>
        <v>0</v>
      </c>
      <c r="U101" s="7">
        <f t="shared" si="66"/>
        <v>0</v>
      </c>
      <c r="V101" s="7">
        <f t="shared" si="67"/>
        <v>0</v>
      </c>
      <c r="W101" s="91">
        <f t="shared" si="68"/>
        <v>0</v>
      </c>
      <c r="X101" s="91">
        <f t="shared" si="69"/>
        <v>0</v>
      </c>
      <c r="Y101" s="91">
        <f t="shared" si="70"/>
        <v>0</v>
      </c>
      <c r="Z101" s="91">
        <f t="shared" si="71"/>
        <v>0</v>
      </c>
      <c r="AA101" s="102">
        <f t="shared" si="85"/>
        <v>0</v>
      </c>
      <c r="AB101" s="102">
        <f t="shared" si="86"/>
        <v>0</v>
      </c>
      <c r="AC101" s="102">
        <f t="shared" si="87"/>
        <v>0</v>
      </c>
      <c r="AD101" s="106">
        <f t="shared" si="88"/>
        <v>7442.6088822141182</v>
      </c>
      <c r="AE101" s="106">
        <f t="shared" si="89"/>
        <v>0</v>
      </c>
      <c r="AF101" s="106">
        <f t="shared" si="90"/>
        <v>0</v>
      </c>
      <c r="AG101" s="106">
        <f t="shared" si="91"/>
        <v>0</v>
      </c>
      <c r="AH101" s="6">
        <v>0</v>
      </c>
      <c r="AI101" s="1">
        <f t="shared" si="92"/>
        <v>7442.6088822141182</v>
      </c>
    </row>
    <row r="102" spans="1:35">
      <c r="A102" s="26">
        <v>1.0700000000000002E-3</v>
      </c>
      <c r="B102" s="5">
        <f t="shared" si="82"/>
        <v>7226.3316605634836</v>
      </c>
      <c r="C102" s="146" t="s">
        <v>446</v>
      </c>
      <c r="D102" s="94" t="s">
        <v>208</v>
      </c>
      <c r="E102" s="94" t="s">
        <v>111</v>
      </c>
      <c r="F102" s="25">
        <f t="shared" si="83"/>
        <v>1</v>
      </c>
      <c r="G102" s="25">
        <f t="shared" si="84"/>
        <v>1</v>
      </c>
      <c r="H102" s="7">
        <f t="shared" si="53"/>
        <v>0</v>
      </c>
      <c r="I102" s="7">
        <f t="shared" si="54"/>
        <v>0</v>
      </c>
      <c r="J102" s="7">
        <f t="shared" si="55"/>
        <v>0</v>
      </c>
      <c r="K102" s="7">
        <f t="shared" si="56"/>
        <v>0</v>
      </c>
      <c r="L102" s="7">
        <f t="shared" si="57"/>
        <v>0</v>
      </c>
      <c r="M102" s="7">
        <f t="shared" si="58"/>
        <v>7226.3305905634834</v>
      </c>
      <c r="N102" s="7">
        <f t="shared" si="59"/>
        <v>0</v>
      </c>
      <c r="O102" s="7">
        <f t="shared" si="60"/>
        <v>0</v>
      </c>
      <c r="P102" s="7">
        <f t="shared" si="61"/>
        <v>0</v>
      </c>
      <c r="Q102" s="7">
        <f t="shared" si="62"/>
        <v>0</v>
      </c>
      <c r="R102" s="7">
        <f t="shared" si="63"/>
        <v>0</v>
      </c>
      <c r="S102" s="7">
        <f t="shared" si="64"/>
        <v>0</v>
      </c>
      <c r="T102" s="7">
        <f t="shared" si="65"/>
        <v>0</v>
      </c>
      <c r="U102" s="7">
        <f t="shared" si="66"/>
        <v>0</v>
      </c>
      <c r="V102" s="7">
        <f t="shared" si="67"/>
        <v>0</v>
      </c>
      <c r="W102" s="91">
        <f t="shared" si="68"/>
        <v>0</v>
      </c>
      <c r="X102" s="91">
        <f t="shared" si="69"/>
        <v>0</v>
      </c>
      <c r="Y102" s="91">
        <f t="shared" si="70"/>
        <v>0</v>
      </c>
      <c r="Z102" s="91">
        <f t="shared" si="71"/>
        <v>0</v>
      </c>
      <c r="AA102" s="102">
        <f t="shared" si="85"/>
        <v>0</v>
      </c>
      <c r="AB102" s="102">
        <f t="shared" si="86"/>
        <v>0</v>
      </c>
      <c r="AC102" s="102">
        <f t="shared" si="87"/>
        <v>0</v>
      </c>
      <c r="AD102" s="106">
        <f t="shared" si="88"/>
        <v>7226.3305905634834</v>
      </c>
      <c r="AE102" s="106">
        <f t="shared" si="89"/>
        <v>0</v>
      </c>
      <c r="AF102" s="106">
        <f t="shared" si="90"/>
        <v>0</v>
      </c>
      <c r="AG102" s="106">
        <f t="shared" si="91"/>
        <v>0</v>
      </c>
      <c r="AH102" s="6">
        <v>0</v>
      </c>
      <c r="AI102" s="1">
        <f t="shared" si="92"/>
        <v>7226.3305905634834</v>
      </c>
    </row>
    <row r="103" spans="1:35">
      <c r="A103" s="26">
        <v>1.0800000000000002E-3</v>
      </c>
      <c r="B103" s="5">
        <f t="shared" si="82"/>
        <v>6774.7301103681293</v>
      </c>
      <c r="C103" s="146" t="s">
        <v>451</v>
      </c>
      <c r="D103" s="94" t="s">
        <v>85</v>
      </c>
      <c r="E103" s="94" t="s">
        <v>111</v>
      </c>
      <c r="F103" s="25">
        <f t="shared" si="83"/>
        <v>1</v>
      </c>
      <c r="G103" s="25">
        <f t="shared" si="84"/>
        <v>1</v>
      </c>
      <c r="H103" s="7">
        <f t="shared" si="53"/>
        <v>0</v>
      </c>
      <c r="I103" s="7">
        <f t="shared" si="54"/>
        <v>0</v>
      </c>
      <c r="J103" s="7">
        <f t="shared" si="55"/>
        <v>0</v>
      </c>
      <c r="K103" s="7">
        <f t="shared" si="56"/>
        <v>0</v>
      </c>
      <c r="L103" s="7">
        <f t="shared" si="57"/>
        <v>0</v>
      </c>
      <c r="M103" s="7">
        <f t="shared" si="58"/>
        <v>6774.7290303681293</v>
      </c>
      <c r="N103" s="7">
        <f t="shared" si="59"/>
        <v>0</v>
      </c>
      <c r="O103" s="7">
        <f t="shared" si="60"/>
        <v>0</v>
      </c>
      <c r="P103" s="7">
        <f t="shared" si="61"/>
        <v>0</v>
      </c>
      <c r="Q103" s="7">
        <f t="shared" si="62"/>
        <v>0</v>
      </c>
      <c r="R103" s="7">
        <f t="shared" si="63"/>
        <v>0</v>
      </c>
      <c r="S103" s="7">
        <f t="shared" si="64"/>
        <v>0</v>
      </c>
      <c r="T103" s="7">
        <f t="shared" si="65"/>
        <v>0</v>
      </c>
      <c r="U103" s="7">
        <f t="shared" si="66"/>
        <v>0</v>
      </c>
      <c r="V103" s="7">
        <f t="shared" si="67"/>
        <v>0</v>
      </c>
      <c r="W103" s="91">
        <f t="shared" si="68"/>
        <v>0</v>
      </c>
      <c r="X103" s="91">
        <f t="shared" si="69"/>
        <v>0</v>
      </c>
      <c r="Y103" s="91">
        <f t="shared" si="70"/>
        <v>0</v>
      </c>
      <c r="Z103" s="91">
        <f t="shared" si="71"/>
        <v>0</v>
      </c>
      <c r="AA103" s="102">
        <f t="shared" si="85"/>
        <v>0</v>
      </c>
      <c r="AB103" s="102">
        <f t="shared" si="86"/>
        <v>0</v>
      </c>
      <c r="AC103" s="102">
        <f t="shared" si="87"/>
        <v>0</v>
      </c>
      <c r="AD103" s="106">
        <f t="shared" si="88"/>
        <v>6774.7290303681293</v>
      </c>
      <c r="AE103" s="106">
        <f t="shared" si="89"/>
        <v>0</v>
      </c>
      <c r="AF103" s="106">
        <f t="shared" si="90"/>
        <v>0</v>
      </c>
      <c r="AG103" s="106">
        <f t="shared" si="91"/>
        <v>0</v>
      </c>
      <c r="AH103" s="6">
        <v>0</v>
      </c>
      <c r="AI103" s="1">
        <f t="shared" si="92"/>
        <v>6774.7290303681293</v>
      </c>
    </row>
    <row r="104" spans="1:35">
      <c r="A104" s="26">
        <v>1.0900000000000003E-3</v>
      </c>
      <c r="B104" s="5">
        <f t="shared" si="82"/>
        <v>7063.7355636306247</v>
      </c>
      <c r="C104" s="146" t="s">
        <v>454</v>
      </c>
      <c r="D104" s="94" t="s">
        <v>93</v>
      </c>
      <c r="E104" s="94" t="s">
        <v>111</v>
      </c>
      <c r="F104" s="25">
        <f t="shared" si="83"/>
        <v>1</v>
      </c>
      <c r="G104" s="25">
        <f t="shared" si="84"/>
        <v>1</v>
      </c>
      <c r="H104" s="7">
        <f t="shared" si="53"/>
        <v>0</v>
      </c>
      <c r="I104" s="7">
        <f t="shared" si="54"/>
        <v>0</v>
      </c>
      <c r="J104" s="7">
        <f t="shared" si="55"/>
        <v>0</v>
      </c>
      <c r="K104" s="7">
        <f t="shared" si="56"/>
        <v>0</v>
      </c>
      <c r="L104" s="7">
        <f t="shared" si="57"/>
        <v>0</v>
      </c>
      <c r="M104" s="7">
        <f t="shared" si="58"/>
        <v>7063.734473630625</v>
      </c>
      <c r="N104" s="7">
        <f t="shared" si="59"/>
        <v>0</v>
      </c>
      <c r="O104" s="7">
        <f t="shared" si="60"/>
        <v>0</v>
      </c>
      <c r="P104" s="7">
        <f t="shared" si="61"/>
        <v>0</v>
      </c>
      <c r="Q104" s="7">
        <f t="shared" si="62"/>
        <v>0</v>
      </c>
      <c r="R104" s="7">
        <f t="shared" si="63"/>
        <v>0</v>
      </c>
      <c r="S104" s="7">
        <f t="shared" si="64"/>
        <v>0</v>
      </c>
      <c r="T104" s="7">
        <f t="shared" si="65"/>
        <v>0</v>
      </c>
      <c r="U104" s="7">
        <f t="shared" si="66"/>
        <v>0</v>
      </c>
      <c r="V104" s="7">
        <f t="shared" si="67"/>
        <v>0</v>
      </c>
      <c r="W104" s="91">
        <f t="shared" si="68"/>
        <v>0</v>
      </c>
      <c r="X104" s="91">
        <f t="shared" si="69"/>
        <v>0</v>
      </c>
      <c r="Y104" s="91">
        <f t="shared" si="70"/>
        <v>0</v>
      </c>
      <c r="Z104" s="91">
        <f t="shared" si="71"/>
        <v>0</v>
      </c>
      <c r="AA104" s="102">
        <f t="shared" si="85"/>
        <v>0</v>
      </c>
      <c r="AB104" s="102">
        <f t="shared" si="86"/>
        <v>0</v>
      </c>
      <c r="AC104" s="102">
        <f t="shared" si="87"/>
        <v>0</v>
      </c>
      <c r="AD104" s="106">
        <f t="shared" si="88"/>
        <v>7063.734473630625</v>
      </c>
      <c r="AE104" s="106">
        <f t="shared" si="89"/>
        <v>0</v>
      </c>
      <c r="AF104" s="106">
        <f t="shared" si="90"/>
        <v>0</v>
      </c>
      <c r="AG104" s="106">
        <f t="shared" si="91"/>
        <v>0</v>
      </c>
      <c r="AH104" s="6">
        <v>0</v>
      </c>
      <c r="AI104" s="1">
        <f t="shared" si="92"/>
        <v>7063.734473630625</v>
      </c>
    </row>
    <row r="105" spans="1:35">
      <c r="A105" s="26">
        <v>1.1000000000000003E-3</v>
      </c>
      <c r="B105" s="5">
        <f t="shared" si="82"/>
        <v>1.1000000000000003E-3</v>
      </c>
      <c r="C105" s="146"/>
      <c r="D105" s="94"/>
      <c r="E105" s="94" t="s">
        <v>111</v>
      </c>
      <c r="F105" s="25">
        <f t="shared" si="83"/>
        <v>0</v>
      </c>
      <c r="G105" s="25">
        <f t="shared" si="84"/>
        <v>0</v>
      </c>
      <c r="H105" s="7">
        <f t="shared" si="53"/>
        <v>0</v>
      </c>
      <c r="I105" s="7">
        <f t="shared" si="54"/>
        <v>0</v>
      </c>
      <c r="J105" s="7">
        <f t="shared" si="55"/>
        <v>0</v>
      </c>
      <c r="K105" s="7">
        <f t="shared" si="56"/>
        <v>0</v>
      </c>
      <c r="L105" s="7">
        <f t="shared" si="57"/>
        <v>0</v>
      </c>
      <c r="M105" s="7">
        <f t="shared" si="58"/>
        <v>0</v>
      </c>
      <c r="N105" s="7">
        <f t="shared" si="59"/>
        <v>0</v>
      </c>
      <c r="O105" s="7">
        <f t="shared" si="60"/>
        <v>0</v>
      </c>
      <c r="P105" s="7">
        <f t="shared" si="61"/>
        <v>0</v>
      </c>
      <c r="Q105" s="7">
        <f t="shared" si="62"/>
        <v>0</v>
      </c>
      <c r="R105" s="7">
        <f t="shared" si="63"/>
        <v>0</v>
      </c>
      <c r="S105" s="7">
        <f t="shared" si="64"/>
        <v>0</v>
      </c>
      <c r="T105" s="7">
        <f t="shared" si="65"/>
        <v>0</v>
      </c>
      <c r="U105" s="7">
        <f t="shared" si="66"/>
        <v>0</v>
      </c>
      <c r="V105" s="7">
        <f t="shared" si="67"/>
        <v>0</v>
      </c>
      <c r="W105" s="91">
        <f t="shared" si="68"/>
        <v>0</v>
      </c>
      <c r="X105" s="91">
        <f t="shared" si="69"/>
        <v>0</v>
      </c>
      <c r="Y105" s="91">
        <f t="shared" si="70"/>
        <v>0</v>
      </c>
      <c r="Z105" s="91">
        <f t="shared" si="71"/>
        <v>0</v>
      </c>
      <c r="AA105" s="102">
        <f t="shared" si="85"/>
        <v>0</v>
      </c>
      <c r="AB105" s="102">
        <f t="shared" si="86"/>
        <v>0</v>
      </c>
      <c r="AC105" s="102">
        <f t="shared" si="87"/>
        <v>0</v>
      </c>
      <c r="AD105" s="106">
        <f t="shared" si="88"/>
        <v>0</v>
      </c>
      <c r="AE105" s="106">
        <f t="shared" si="89"/>
        <v>0</v>
      </c>
      <c r="AF105" s="106">
        <f t="shared" si="90"/>
        <v>0</v>
      </c>
      <c r="AG105" s="106">
        <f t="shared" si="91"/>
        <v>0</v>
      </c>
      <c r="AH105" s="6">
        <v>0</v>
      </c>
      <c r="AI105" s="1">
        <f t="shared" si="92"/>
        <v>0</v>
      </c>
    </row>
    <row r="106" spans="1:35">
      <c r="A106" s="26">
        <v>1.1100000000000001E-3</v>
      </c>
      <c r="B106" s="5">
        <f t="shared" si="52"/>
        <v>7096.8386664722057</v>
      </c>
      <c r="C106" s="146" t="s">
        <v>412</v>
      </c>
      <c r="D106" s="94" t="s">
        <v>83</v>
      </c>
      <c r="E106" s="94" t="s">
        <v>111</v>
      </c>
      <c r="F106" s="25">
        <f t="shared" si="72"/>
        <v>1</v>
      </c>
      <c r="G106" s="25">
        <f t="shared" si="73"/>
        <v>1</v>
      </c>
      <c r="H106" s="7">
        <f t="shared" si="53"/>
        <v>0</v>
      </c>
      <c r="I106" s="7">
        <f t="shared" si="54"/>
        <v>0</v>
      </c>
      <c r="J106" s="7">
        <f t="shared" si="55"/>
        <v>0</v>
      </c>
      <c r="K106" s="7">
        <f t="shared" si="56"/>
        <v>0</v>
      </c>
      <c r="L106" s="7">
        <f t="shared" si="57"/>
        <v>7096.8375564722055</v>
      </c>
      <c r="M106" s="7">
        <f t="shared" si="58"/>
        <v>0</v>
      </c>
      <c r="N106" s="7">
        <f t="shared" si="59"/>
        <v>0</v>
      </c>
      <c r="O106" s="7">
        <f t="shared" si="60"/>
        <v>0</v>
      </c>
      <c r="P106" s="7">
        <f t="shared" si="61"/>
        <v>0</v>
      </c>
      <c r="Q106" s="7">
        <f t="shared" si="62"/>
        <v>0</v>
      </c>
      <c r="R106" s="7">
        <f t="shared" si="63"/>
        <v>0</v>
      </c>
      <c r="S106" s="7">
        <f t="shared" si="64"/>
        <v>0</v>
      </c>
      <c r="T106" s="7">
        <f t="shared" si="65"/>
        <v>0</v>
      </c>
      <c r="U106" s="7">
        <f t="shared" si="66"/>
        <v>0</v>
      </c>
      <c r="V106" s="7">
        <f t="shared" si="67"/>
        <v>0</v>
      </c>
      <c r="W106" s="91">
        <f t="shared" si="68"/>
        <v>0</v>
      </c>
      <c r="X106" s="91">
        <f t="shared" si="69"/>
        <v>0</v>
      </c>
      <c r="Y106" s="91">
        <f t="shared" si="70"/>
        <v>0</v>
      </c>
      <c r="Z106" s="91">
        <f t="shared" si="71"/>
        <v>0</v>
      </c>
      <c r="AA106" s="102">
        <f t="shared" si="74"/>
        <v>0</v>
      </c>
      <c r="AB106" s="102">
        <f t="shared" si="75"/>
        <v>0</v>
      </c>
      <c r="AC106" s="102">
        <f t="shared" si="76"/>
        <v>0</v>
      </c>
      <c r="AD106" s="106">
        <f t="shared" si="77"/>
        <v>7096.8375564722055</v>
      </c>
      <c r="AE106" s="106">
        <f t="shared" si="78"/>
        <v>0</v>
      </c>
      <c r="AF106" s="106">
        <f t="shared" si="79"/>
        <v>0</v>
      </c>
      <c r="AG106" s="106">
        <f t="shared" si="80"/>
        <v>0</v>
      </c>
      <c r="AH106" s="6">
        <v>0</v>
      </c>
      <c r="AI106" s="1">
        <f t="shared" si="81"/>
        <v>7096.8375564722055</v>
      </c>
    </row>
    <row r="107" spans="1:35">
      <c r="A107" s="26">
        <v>1.1200000000000001E-3</v>
      </c>
      <c r="B107" s="5">
        <f t="shared" si="52"/>
        <v>7188.0794291458051</v>
      </c>
      <c r="C107" s="146" t="s">
        <v>357</v>
      </c>
      <c r="D107" s="94" t="s">
        <v>78</v>
      </c>
      <c r="E107" s="94" t="s">
        <v>111</v>
      </c>
      <c r="F107" s="25">
        <f t="shared" ref="F107:F112" si="93">COUNTIF(H107:Z107,"&gt;1")</f>
        <v>1</v>
      </c>
      <c r="G107" s="25">
        <f t="shared" ref="G107:G112" si="94">COUNTIF(AD107:AH107,"&gt;1")</f>
        <v>1</v>
      </c>
      <c r="H107" s="7">
        <f t="shared" si="53"/>
        <v>0</v>
      </c>
      <c r="I107" s="7">
        <f t="shared" si="54"/>
        <v>0</v>
      </c>
      <c r="J107" s="7">
        <f t="shared" si="55"/>
        <v>0</v>
      </c>
      <c r="K107" s="7">
        <f t="shared" si="56"/>
        <v>7188.0783091458052</v>
      </c>
      <c r="L107" s="7">
        <f t="shared" si="57"/>
        <v>0</v>
      </c>
      <c r="M107" s="7">
        <f t="shared" si="58"/>
        <v>0</v>
      </c>
      <c r="N107" s="7">
        <f t="shared" si="59"/>
        <v>0</v>
      </c>
      <c r="O107" s="7">
        <f t="shared" si="60"/>
        <v>0</v>
      </c>
      <c r="P107" s="7">
        <f t="shared" si="61"/>
        <v>0</v>
      </c>
      <c r="Q107" s="7">
        <f t="shared" si="62"/>
        <v>0</v>
      </c>
      <c r="R107" s="7">
        <f t="shared" si="63"/>
        <v>0</v>
      </c>
      <c r="S107" s="7">
        <f t="shared" si="64"/>
        <v>0</v>
      </c>
      <c r="T107" s="7">
        <f t="shared" si="65"/>
        <v>0</v>
      </c>
      <c r="U107" s="7">
        <f t="shared" si="66"/>
        <v>0</v>
      </c>
      <c r="V107" s="7">
        <f t="shared" si="67"/>
        <v>0</v>
      </c>
      <c r="W107" s="91">
        <f t="shared" si="68"/>
        <v>0</v>
      </c>
      <c r="X107" s="91">
        <f t="shared" si="69"/>
        <v>0</v>
      </c>
      <c r="Y107" s="91">
        <f t="shared" si="70"/>
        <v>0</v>
      </c>
      <c r="Z107" s="91">
        <f t="shared" si="71"/>
        <v>0</v>
      </c>
      <c r="AA107" s="102">
        <f t="shared" ref="AA107:AA112" si="95">LARGE(H107:R107,5)</f>
        <v>0</v>
      </c>
      <c r="AB107" s="102">
        <f t="shared" ref="AB107:AB112" si="96">LARGE(S107:V107,1)</f>
        <v>0</v>
      </c>
      <c r="AC107" s="102">
        <f t="shared" ref="AC107:AC112" si="97">LARGE(W107:Z107,1)</f>
        <v>0</v>
      </c>
      <c r="AD107" s="106">
        <f t="shared" ref="AD107:AD112" si="98">LARGE(H107:R107,1)</f>
        <v>7188.0783091458052</v>
      </c>
      <c r="AE107" s="106">
        <f t="shared" ref="AE107:AE112" si="99">LARGE(H107:R107,2)</f>
        <v>0</v>
      </c>
      <c r="AF107" s="106">
        <f t="shared" ref="AF107:AF112" si="100">LARGE(H107:R107,3)</f>
        <v>0</v>
      </c>
      <c r="AG107" s="106">
        <f t="shared" ref="AG107:AG112" si="101">LARGE(H107:R107,4)</f>
        <v>0</v>
      </c>
      <c r="AH107" s="6">
        <v>0</v>
      </c>
      <c r="AI107" s="1">
        <f t="shared" ref="AI107:AI112" si="102">SUM(AD107:AG107)+AH107</f>
        <v>7188.0783091458052</v>
      </c>
    </row>
    <row r="108" spans="1:35">
      <c r="A108" s="26">
        <v>1.1300000000000001E-3</v>
      </c>
      <c r="B108" s="5">
        <f t="shared" si="52"/>
        <v>16663.964018578012</v>
      </c>
      <c r="C108" s="72" t="s">
        <v>430</v>
      </c>
      <c r="D108" s="94" t="s">
        <v>431</v>
      </c>
      <c r="E108" s="94" t="s">
        <v>111</v>
      </c>
      <c r="F108" s="25">
        <f t="shared" si="93"/>
        <v>2</v>
      </c>
      <c r="G108" s="25">
        <f t="shared" si="94"/>
        <v>2</v>
      </c>
      <c r="H108" s="7">
        <f t="shared" si="53"/>
        <v>0</v>
      </c>
      <c r="I108" s="7">
        <f t="shared" si="54"/>
        <v>0</v>
      </c>
      <c r="J108" s="7">
        <f t="shared" si="55"/>
        <v>0</v>
      </c>
      <c r="K108" s="7">
        <f t="shared" si="56"/>
        <v>8306.1339335959474</v>
      </c>
      <c r="L108" s="7">
        <f t="shared" si="57"/>
        <v>0</v>
      </c>
      <c r="M108" s="7">
        <f t="shared" si="58"/>
        <v>0</v>
      </c>
      <c r="N108" s="7">
        <f t="shared" si="59"/>
        <v>8357.828954982062</v>
      </c>
      <c r="O108" s="7">
        <f t="shared" si="60"/>
        <v>0</v>
      </c>
      <c r="P108" s="7">
        <f t="shared" si="61"/>
        <v>0</v>
      </c>
      <c r="Q108" s="7">
        <f t="shared" si="62"/>
        <v>0</v>
      </c>
      <c r="R108" s="7">
        <f t="shared" si="63"/>
        <v>0</v>
      </c>
      <c r="S108" s="7">
        <f t="shared" si="64"/>
        <v>0</v>
      </c>
      <c r="T108" s="7">
        <f t="shared" si="65"/>
        <v>0</v>
      </c>
      <c r="U108" s="7">
        <f t="shared" si="66"/>
        <v>0</v>
      </c>
      <c r="V108" s="7">
        <f t="shared" si="67"/>
        <v>0</v>
      </c>
      <c r="W108" s="91">
        <f t="shared" si="68"/>
        <v>0</v>
      </c>
      <c r="X108" s="91">
        <f t="shared" si="69"/>
        <v>0</v>
      </c>
      <c r="Y108" s="91">
        <f t="shared" si="70"/>
        <v>0</v>
      </c>
      <c r="Z108" s="91">
        <f t="shared" si="71"/>
        <v>0</v>
      </c>
      <c r="AA108" s="102">
        <f t="shared" si="95"/>
        <v>0</v>
      </c>
      <c r="AB108" s="102">
        <f t="shared" si="96"/>
        <v>0</v>
      </c>
      <c r="AC108" s="102">
        <f t="shared" si="97"/>
        <v>0</v>
      </c>
      <c r="AD108" s="106">
        <f t="shared" si="98"/>
        <v>8357.828954982062</v>
      </c>
      <c r="AE108" s="106">
        <f t="shared" si="99"/>
        <v>8306.1339335959474</v>
      </c>
      <c r="AF108" s="106">
        <f t="shared" si="100"/>
        <v>0</v>
      </c>
      <c r="AG108" s="106">
        <f t="shared" si="101"/>
        <v>0</v>
      </c>
      <c r="AH108" s="6">
        <v>0</v>
      </c>
      <c r="AI108" s="1">
        <f t="shared" si="102"/>
        <v>16663.962888578011</v>
      </c>
    </row>
    <row r="109" spans="1:35">
      <c r="A109" s="26">
        <v>1.1500000000000002E-3</v>
      </c>
      <c r="B109" s="5">
        <f t="shared" si="52"/>
        <v>21143.309831937204</v>
      </c>
      <c r="C109" s="72" t="s">
        <v>429</v>
      </c>
      <c r="D109" s="94" t="s">
        <v>431</v>
      </c>
      <c r="E109" s="94" t="s">
        <v>111</v>
      </c>
      <c r="F109" s="25">
        <f t="shared" si="93"/>
        <v>3</v>
      </c>
      <c r="G109" s="25">
        <f t="shared" si="94"/>
        <v>3</v>
      </c>
      <c r="H109" s="7">
        <f t="shared" si="53"/>
        <v>0</v>
      </c>
      <c r="I109" s="7">
        <f t="shared" si="54"/>
        <v>7334.0195573854862</v>
      </c>
      <c r="J109" s="7">
        <f t="shared" si="55"/>
        <v>0</v>
      </c>
      <c r="K109" s="7">
        <f t="shared" si="56"/>
        <v>6976.7441860465115</v>
      </c>
      <c r="L109" s="7">
        <f t="shared" si="57"/>
        <v>0</v>
      </c>
      <c r="M109" s="7">
        <f t="shared" si="58"/>
        <v>0</v>
      </c>
      <c r="N109" s="7">
        <f t="shared" si="59"/>
        <v>6832.5449385052034</v>
      </c>
      <c r="O109" s="7">
        <f t="shared" si="60"/>
        <v>0</v>
      </c>
      <c r="P109" s="7">
        <f t="shared" si="61"/>
        <v>0</v>
      </c>
      <c r="Q109" s="7">
        <f t="shared" si="62"/>
        <v>0</v>
      </c>
      <c r="R109" s="7">
        <f t="shared" si="63"/>
        <v>0</v>
      </c>
      <c r="S109" s="7">
        <f t="shared" si="64"/>
        <v>0</v>
      </c>
      <c r="T109" s="7">
        <f t="shared" si="65"/>
        <v>0</v>
      </c>
      <c r="U109" s="7">
        <f t="shared" si="66"/>
        <v>0</v>
      </c>
      <c r="V109" s="7">
        <f t="shared" si="67"/>
        <v>0</v>
      </c>
      <c r="W109" s="91">
        <f t="shared" si="68"/>
        <v>0</v>
      </c>
      <c r="X109" s="91">
        <f t="shared" si="69"/>
        <v>0</v>
      </c>
      <c r="Y109" s="91">
        <f t="shared" si="70"/>
        <v>0</v>
      </c>
      <c r="Z109" s="91">
        <f t="shared" si="71"/>
        <v>0</v>
      </c>
      <c r="AA109" s="102">
        <f t="shared" si="95"/>
        <v>0</v>
      </c>
      <c r="AB109" s="102">
        <f t="shared" si="96"/>
        <v>0</v>
      </c>
      <c r="AC109" s="102">
        <f t="shared" si="97"/>
        <v>0</v>
      </c>
      <c r="AD109" s="106">
        <f t="shared" si="98"/>
        <v>7334.0195573854862</v>
      </c>
      <c r="AE109" s="106">
        <f t="shared" si="99"/>
        <v>6976.7441860465115</v>
      </c>
      <c r="AF109" s="106">
        <f t="shared" si="100"/>
        <v>6832.5449385052034</v>
      </c>
      <c r="AG109" s="106">
        <f t="shared" si="101"/>
        <v>0</v>
      </c>
      <c r="AH109" s="6">
        <v>0</v>
      </c>
      <c r="AI109" s="1">
        <f t="shared" si="102"/>
        <v>21143.308681937204</v>
      </c>
    </row>
    <row r="110" spans="1:35">
      <c r="A110" s="26">
        <v>1.1600000000000002E-3</v>
      </c>
      <c r="B110" s="5">
        <f t="shared" si="52"/>
        <v>1.1600000000000002E-3</v>
      </c>
      <c r="C110" s="94"/>
      <c r="D110" s="94"/>
      <c r="E110" s="94" t="s">
        <v>111</v>
      </c>
      <c r="F110" s="25">
        <f t="shared" si="93"/>
        <v>0</v>
      </c>
      <c r="G110" s="25">
        <f t="shared" si="94"/>
        <v>0</v>
      </c>
      <c r="H110" s="7">
        <f t="shared" si="53"/>
        <v>0</v>
      </c>
      <c r="I110" s="7">
        <f t="shared" si="54"/>
        <v>0</v>
      </c>
      <c r="J110" s="7">
        <f t="shared" si="55"/>
        <v>0</v>
      </c>
      <c r="K110" s="7">
        <f t="shared" si="56"/>
        <v>0</v>
      </c>
      <c r="L110" s="7">
        <f t="shared" si="57"/>
        <v>0</v>
      </c>
      <c r="M110" s="7">
        <f t="shared" si="58"/>
        <v>0</v>
      </c>
      <c r="N110" s="7">
        <f t="shared" si="59"/>
        <v>0</v>
      </c>
      <c r="O110" s="7">
        <f t="shared" si="60"/>
        <v>0</v>
      </c>
      <c r="P110" s="7">
        <f t="shared" si="61"/>
        <v>0</v>
      </c>
      <c r="Q110" s="7">
        <f t="shared" si="62"/>
        <v>0</v>
      </c>
      <c r="R110" s="7">
        <f t="shared" si="63"/>
        <v>0</v>
      </c>
      <c r="S110" s="7">
        <f t="shared" si="64"/>
        <v>0</v>
      </c>
      <c r="T110" s="7">
        <f t="shared" si="65"/>
        <v>0</v>
      </c>
      <c r="U110" s="7">
        <f t="shared" si="66"/>
        <v>0</v>
      </c>
      <c r="V110" s="7">
        <f t="shared" si="67"/>
        <v>0</v>
      </c>
      <c r="W110" s="91">
        <f t="shared" si="68"/>
        <v>0</v>
      </c>
      <c r="X110" s="91">
        <f t="shared" si="69"/>
        <v>0</v>
      </c>
      <c r="Y110" s="91">
        <f t="shared" si="70"/>
        <v>0</v>
      </c>
      <c r="Z110" s="91">
        <f t="shared" si="71"/>
        <v>0</v>
      </c>
      <c r="AA110" s="102">
        <f t="shared" si="95"/>
        <v>0</v>
      </c>
      <c r="AB110" s="102">
        <f t="shared" si="96"/>
        <v>0</v>
      </c>
      <c r="AC110" s="102">
        <f t="shared" si="97"/>
        <v>0</v>
      </c>
      <c r="AD110" s="106">
        <f t="shared" si="98"/>
        <v>0</v>
      </c>
      <c r="AE110" s="106">
        <f t="shared" si="99"/>
        <v>0</v>
      </c>
      <c r="AF110" s="106">
        <f t="shared" si="100"/>
        <v>0</v>
      </c>
      <c r="AG110" s="106">
        <f t="shared" si="101"/>
        <v>0</v>
      </c>
      <c r="AH110" s="6">
        <v>0</v>
      </c>
      <c r="AI110" s="1">
        <f t="shared" si="102"/>
        <v>0</v>
      </c>
    </row>
    <row r="111" spans="1:35">
      <c r="A111" s="26">
        <v>1.1700000000000002E-3</v>
      </c>
      <c r="B111" s="5">
        <f t="shared" si="52"/>
        <v>1.1700000000000002E-3</v>
      </c>
      <c r="C111" s="94"/>
      <c r="D111" s="94"/>
      <c r="E111" s="94" t="s">
        <v>111</v>
      </c>
      <c r="F111" s="25">
        <f t="shared" si="93"/>
        <v>0</v>
      </c>
      <c r="G111" s="25">
        <f t="shared" si="94"/>
        <v>0</v>
      </c>
      <c r="H111" s="7">
        <f t="shared" si="53"/>
        <v>0</v>
      </c>
      <c r="I111" s="7">
        <f t="shared" si="54"/>
        <v>0</v>
      </c>
      <c r="J111" s="7">
        <f t="shared" si="55"/>
        <v>0</v>
      </c>
      <c r="K111" s="7">
        <f t="shared" si="56"/>
        <v>0</v>
      </c>
      <c r="L111" s="7">
        <f t="shared" si="57"/>
        <v>0</v>
      </c>
      <c r="M111" s="7">
        <f t="shared" si="58"/>
        <v>0</v>
      </c>
      <c r="N111" s="7">
        <f t="shared" si="59"/>
        <v>0</v>
      </c>
      <c r="O111" s="7">
        <f t="shared" si="60"/>
        <v>0</v>
      </c>
      <c r="P111" s="7">
        <f t="shared" si="61"/>
        <v>0</v>
      </c>
      <c r="Q111" s="7">
        <f t="shared" si="62"/>
        <v>0</v>
      </c>
      <c r="R111" s="7">
        <f t="shared" si="63"/>
        <v>0</v>
      </c>
      <c r="S111" s="7">
        <f t="shared" si="64"/>
        <v>0</v>
      </c>
      <c r="T111" s="7">
        <f t="shared" si="65"/>
        <v>0</v>
      </c>
      <c r="U111" s="7">
        <f t="shared" si="66"/>
        <v>0</v>
      </c>
      <c r="V111" s="7">
        <f t="shared" si="67"/>
        <v>0</v>
      </c>
      <c r="W111" s="91">
        <f t="shared" si="68"/>
        <v>0</v>
      </c>
      <c r="X111" s="91">
        <f t="shared" si="69"/>
        <v>0</v>
      </c>
      <c r="Y111" s="91">
        <f t="shared" si="70"/>
        <v>0</v>
      </c>
      <c r="Z111" s="91">
        <f t="shared" si="71"/>
        <v>0</v>
      </c>
      <c r="AA111" s="102">
        <f t="shared" si="95"/>
        <v>0</v>
      </c>
      <c r="AB111" s="102">
        <f t="shared" si="96"/>
        <v>0</v>
      </c>
      <c r="AC111" s="102">
        <f t="shared" si="97"/>
        <v>0</v>
      </c>
      <c r="AD111" s="106">
        <f t="shared" si="98"/>
        <v>0</v>
      </c>
      <c r="AE111" s="106">
        <f t="shared" si="99"/>
        <v>0</v>
      </c>
      <c r="AF111" s="106">
        <f t="shared" si="100"/>
        <v>0</v>
      </c>
      <c r="AG111" s="106">
        <f t="shared" si="101"/>
        <v>0</v>
      </c>
      <c r="AH111" s="6">
        <v>0</v>
      </c>
      <c r="AI111" s="1">
        <f t="shared" si="102"/>
        <v>0</v>
      </c>
    </row>
    <row r="112" spans="1:35">
      <c r="A112" s="26">
        <v>1.1800000000000001E-3</v>
      </c>
      <c r="B112" s="5">
        <f t="shared" si="52"/>
        <v>1.1800000000000001E-3</v>
      </c>
      <c r="C112" s="94"/>
      <c r="D112" s="94"/>
      <c r="E112" s="94" t="s">
        <v>111</v>
      </c>
      <c r="F112" s="25">
        <f t="shared" si="93"/>
        <v>0</v>
      </c>
      <c r="G112" s="25">
        <f t="shared" si="94"/>
        <v>0</v>
      </c>
      <c r="H112" s="7">
        <f t="shared" si="53"/>
        <v>0</v>
      </c>
      <c r="I112" s="7">
        <f t="shared" si="54"/>
        <v>0</v>
      </c>
      <c r="J112" s="7">
        <f t="shared" si="55"/>
        <v>0</v>
      </c>
      <c r="K112" s="7">
        <f t="shared" si="56"/>
        <v>0</v>
      </c>
      <c r="L112" s="7">
        <f t="shared" si="57"/>
        <v>0</v>
      </c>
      <c r="M112" s="7">
        <f t="shared" si="58"/>
        <v>0</v>
      </c>
      <c r="N112" s="7">
        <f t="shared" si="59"/>
        <v>0</v>
      </c>
      <c r="O112" s="7">
        <f t="shared" si="60"/>
        <v>0</v>
      </c>
      <c r="P112" s="7">
        <f t="shared" si="61"/>
        <v>0</v>
      </c>
      <c r="Q112" s="7">
        <f t="shared" si="62"/>
        <v>0</v>
      </c>
      <c r="R112" s="7">
        <f t="shared" si="63"/>
        <v>0</v>
      </c>
      <c r="S112" s="7">
        <f t="shared" si="64"/>
        <v>0</v>
      </c>
      <c r="T112" s="7">
        <f t="shared" si="65"/>
        <v>0</v>
      </c>
      <c r="U112" s="7">
        <f t="shared" si="66"/>
        <v>0</v>
      </c>
      <c r="V112" s="7">
        <f t="shared" si="67"/>
        <v>0</v>
      </c>
      <c r="W112" s="91">
        <f t="shared" si="68"/>
        <v>0</v>
      </c>
      <c r="X112" s="91">
        <f t="shared" si="69"/>
        <v>0</v>
      </c>
      <c r="Y112" s="91">
        <f t="shared" si="70"/>
        <v>0</v>
      </c>
      <c r="Z112" s="91">
        <f t="shared" si="71"/>
        <v>0</v>
      </c>
      <c r="AA112" s="102">
        <f t="shared" si="95"/>
        <v>0</v>
      </c>
      <c r="AB112" s="102">
        <f t="shared" si="96"/>
        <v>0</v>
      </c>
      <c r="AC112" s="102">
        <f t="shared" si="97"/>
        <v>0</v>
      </c>
      <c r="AD112" s="106">
        <f t="shared" si="98"/>
        <v>0</v>
      </c>
      <c r="AE112" s="106">
        <f t="shared" si="99"/>
        <v>0</v>
      </c>
      <c r="AF112" s="106">
        <f t="shared" si="100"/>
        <v>0</v>
      </c>
      <c r="AG112" s="106">
        <f t="shared" si="101"/>
        <v>0</v>
      </c>
      <c r="AH112" s="6">
        <v>0</v>
      </c>
      <c r="AI112" s="1">
        <f t="shared" si="102"/>
        <v>0</v>
      </c>
    </row>
    <row r="113" spans="1:35" s="24" customFormat="1">
      <c r="A113" s="124" t="s">
        <v>73</v>
      </c>
      <c r="C113" s="124" t="s">
        <v>124</v>
      </c>
      <c r="AH113" s="6">
        <v>0</v>
      </c>
    </row>
    <row r="114" spans="1:35">
      <c r="A114" s="26">
        <v>5.2000000000000006E-4</v>
      </c>
      <c r="B114" s="5">
        <f t="shared" si="52"/>
        <v>26350.545418031306</v>
      </c>
      <c r="C114" s="94" t="s">
        <v>137</v>
      </c>
      <c r="D114" s="142" t="s">
        <v>93</v>
      </c>
      <c r="E114" s="94" t="s">
        <v>111</v>
      </c>
      <c r="F114" s="25">
        <f t="shared" ref="F114:F130" si="103">COUNTIF(H114:Z114,"&gt;1")</f>
        <v>3</v>
      </c>
      <c r="G114" s="25">
        <f t="shared" ref="G114:G130" si="104">COUNTIF(AD114:AH114,"&gt;1")</f>
        <v>3</v>
      </c>
      <c r="H114" s="7">
        <f t="shared" si="53"/>
        <v>9145.124136165854</v>
      </c>
      <c r="I114" s="7">
        <f t="shared" si="54"/>
        <v>0</v>
      </c>
      <c r="J114" s="7">
        <f t="shared" si="55"/>
        <v>9500.9746588693961</v>
      </c>
      <c r="K114" s="7">
        <f t="shared" si="56"/>
        <v>0</v>
      </c>
      <c r="L114" s="7">
        <f t="shared" si="57"/>
        <v>7704.4461029960539</v>
      </c>
      <c r="M114" s="7">
        <f t="shared" si="58"/>
        <v>0</v>
      </c>
      <c r="N114" s="7">
        <f t="shared" si="59"/>
        <v>0</v>
      </c>
      <c r="O114" s="7">
        <f t="shared" si="60"/>
        <v>0</v>
      </c>
      <c r="P114" s="7">
        <f t="shared" si="61"/>
        <v>0</v>
      </c>
      <c r="Q114" s="7">
        <f t="shared" si="62"/>
        <v>0</v>
      </c>
      <c r="R114" s="7">
        <f t="shared" si="63"/>
        <v>0</v>
      </c>
      <c r="S114" s="7">
        <f t="shared" si="64"/>
        <v>0</v>
      </c>
      <c r="T114" s="7">
        <f t="shared" si="65"/>
        <v>0</v>
      </c>
      <c r="U114" s="7">
        <f t="shared" si="66"/>
        <v>0</v>
      </c>
      <c r="V114" s="7">
        <f t="shared" si="67"/>
        <v>0</v>
      </c>
      <c r="W114" s="91">
        <f t="shared" si="68"/>
        <v>0</v>
      </c>
      <c r="X114" s="91">
        <f t="shared" si="69"/>
        <v>0</v>
      </c>
      <c r="Y114" s="91">
        <f t="shared" si="70"/>
        <v>0</v>
      </c>
      <c r="Z114" s="91">
        <f t="shared" si="71"/>
        <v>0</v>
      </c>
      <c r="AA114" s="102">
        <f t="shared" ref="AA114:AA130" si="105">LARGE(H114:R114,5)</f>
        <v>0</v>
      </c>
      <c r="AB114" s="102">
        <f t="shared" ref="AB114:AB130" si="106">LARGE(S114:V114,1)</f>
        <v>0</v>
      </c>
      <c r="AC114" s="102">
        <f t="shared" ref="AC114:AC130" si="107">LARGE(W114:Z114,1)</f>
        <v>0</v>
      </c>
      <c r="AD114" s="106">
        <f t="shared" ref="AD114:AD130" si="108">LARGE(H114:R114,1)</f>
        <v>9500.9746588693961</v>
      </c>
      <c r="AE114" s="106">
        <f t="shared" ref="AE114:AE130" si="109">LARGE(H114:R114,2)</f>
        <v>9145.124136165854</v>
      </c>
      <c r="AF114" s="106">
        <f t="shared" ref="AF114:AF130" si="110">LARGE(H114:R114,3)</f>
        <v>7704.4461029960539</v>
      </c>
      <c r="AG114" s="106">
        <f t="shared" ref="AG114:AG130" si="111">LARGE(H114:R114,4)</f>
        <v>0</v>
      </c>
      <c r="AH114" s="6">
        <v>0</v>
      </c>
      <c r="AI114" s="1">
        <f t="shared" ref="AI114:AI130" si="112">SUM(AD114:AG114)+AH114</f>
        <v>26350.544898031305</v>
      </c>
    </row>
    <row r="115" spans="1:35">
      <c r="A115" s="26">
        <v>5.3000000000000009E-4</v>
      </c>
      <c r="B115" s="5">
        <f t="shared" si="52"/>
        <v>16807.665507793336</v>
      </c>
      <c r="C115" s="94" t="s">
        <v>138</v>
      </c>
      <c r="D115" s="142" t="s">
        <v>99</v>
      </c>
      <c r="E115" s="94" t="s">
        <v>111</v>
      </c>
      <c r="F115" s="25">
        <f t="shared" si="103"/>
        <v>2</v>
      </c>
      <c r="G115" s="25">
        <f t="shared" si="104"/>
        <v>2</v>
      </c>
      <c r="H115" s="7">
        <f t="shared" si="53"/>
        <v>8832.0355951056717</v>
      </c>
      <c r="I115" s="7">
        <f t="shared" si="54"/>
        <v>0</v>
      </c>
      <c r="J115" s="7">
        <f t="shared" si="55"/>
        <v>0</v>
      </c>
      <c r="K115" s="7">
        <f t="shared" si="56"/>
        <v>0</v>
      </c>
      <c r="L115" s="7">
        <f t="shared" si="57"/>
        <v>0</v>
      </c>
      <c r="M115" s="7">
        <f t="shared" si="58"/>
        <v>7975.6293826876645</v>
      </c>
      <c r="N115" s="7">
        <f t="shared" si="59"/>
        <v>0</v>
      </c>
      <c r="O115" s="7">
        <f t="shared" si="60"/>
        <v>0</v>
      </c>
      <c r="P115" s="7">
        <f t="shared" si="61"/>
        <v>0</v>
      </c>
      <c r="Q115" s="7">
        <f t="shared" si="62"/>
        <v>0</v>
      </c>
      <c r="R115" s="7">
        <f t="shared" si="63"/>
        <v>0</v>
      </c>
      <c r="S115" s="7">
        <f t="shared" si="64"/>
        <v>0</v>
      </c>
      <c r="T115" s="7">
        <f t="shared" si="65"/>
        <v>0</v>
      </c>
      <c r="U115" s="7">
        <f t="shared" si="66"/>
        <v>0</v>
      </c>
      <c r="V115" s="7">
        <f t="shared" si="67"/>
        <v>0</v>
      </c>
      <c r="W115" s="91">
        <f t="shared" si="68"/>
        <v>0</v>
      </c>
      <c r="X115" s="91">
        <f t="shared" si="69"/>
        <v>0</v>
      </c>
      <c r="Y115" s="91">
        <f t="shared" si="70"/>
        <v>0</v>
      </c>
      <c r="Z115" s="91">
        <f t="shared" si="71"/>
        <v>0</v>
      </c>
      <c r="AA115" s="102">
        <f t="shared" si="105"/>
        <v>0</v>
      </c>
      <c r="AB115" s="102">
        <f t="shared" si="106"/>
        <v>0</v>
      </c>
      <c r="AC115" s="102">
        <f t="shared" si="107"/>
        <v>0</v>
      </c>
      <c r="AD115" s="106">
        <f t="shared" si="108"/>
        <v>8832.0355951056717</v>
      </c>
      <c r="AE115" s="106">
        <f t="shared" si="109"/>
        <v>7975.6293826876645</v>
      </c>
      <c r="AF115" s="106">
        <f t="shared" si="110"/>
        <v>0</v>
      </c>
      <c r="AG115" s="106">
        <f t="shared" si="111"/>
        <v>0</v>
      </c>
      <c r="AH115" s="6">
        <v>0</v>
      </c>
      <c r="AI115" s="1">
        <f t="shared" si="112"/>
        <v>16807.664977793334</v>
      </c>
    </row>
    <row r="116" spans="1:35">
      <c r="A116" s="26">
        <v>5.4000000000000012E-4</v>
      </c>
      <c r="B116" s="5">
        <f t="shared" si="52"/>
        <v>25839.80414008614</v>
      </c>
      <c r="C116" s="94" t="s">
        <v>139</v>
      </c>
      <c r="D116" s="142" t="s">
        <v>81</v>
      </c>
      <c r="E116" s="94" t="s">
        <v>111</v>
      </c>
      <c r="F116" s="25">
        <f t="shared" si="103"/>
        <v>3</v>
      </c>
      <c r="G116" s="25">
        <f t="shared" si="104"/>
        <v>3</v>
      </c>
      <c r="H116" s="7">
        <f t="shared" si="53"/>
        <v>8695.5463616451689</v>
      </c>
      <c r="I116" s="7">
        <f t="shared" si="54"/>
        <v>8585.37173153392</v>
      </c>
      <c r="J116" s="7">
        <f t="shared" si="55"/>
        <v>8558.8855069070469</v>
      </c>
      <c r="K116" s="7">
        <f t="shared" si="56"/>
        <v>0</v>
      </c>
      <c r="L116" s="7">
        <f t="shared" si="57"/>
        <v>0</v>
      </c>
      <c r="M116" s="7">
        <f t="shared" si="58"/>
        <v>0</v>
      </c>
      <c r="N116" s="7">
        <f t="shared" si="59"/>
        <v>0</v>
      </c>
      <c r="O116" s="7">
        <f t="shared" si="60"/>
        <v>0</v>
      </c>
      <c r="P116" s="7">
        <f t="shared" si="61"/>
        <v>0</v>
      </c>
      <c r="Q116" s="7">
        <f t="shared" si="62"/>
        <v>0</v>
      </c>
      <c r="R116" s="7">
        <f t="shared" si="63"/>
        <v>0</v>
      </c>
      <c r="S116" s="7">
        <f t="shared" si="64"/>
        <v>0</v>
      </c>
      <c r="T116" s="7">
        <f t="shared" si="65"/>
        <v>0</v>
      </c>
      <c r="U116" s="7">
        <f t="shared" si="66"/>
        <v>0</v>
      </c>
      <c r="V116" s="7">
        <f t="shared" si="67"/>
        <v>0</v>
      </c>
      <c r="W116" s="91">
        <f t="shared" si="68"/>
        <v>0</v>
      </c>
      <c r="X116" s="91">
        <f t="shared" si="69"/>
        <v>0</v>
      </c>
      <c r="Y116" s="91">
        <f t="shared" si="70"/>
        <v>0</v>
      </c>
      <c r="Z116" s="91">
        <f t="shared" si="71"/>
        <v>0</v>
      </c>
      <c r="AA116" s="102">
        <f t="shared" si="105"/>
        <v>0</v>
      </c>
      <c r="AB116" s="102">
        <f t="shared" si="106"/>
        <v>0</v>
      </c>
      <c r="AC116" s="102">
        <f t="shared" si="107"/>
        <v>0</v>
      </c>
      <c r="AD116" s="106">
        <f t="shared" si="108"/>
        <v>8695.5463616451689</v>
      </c>
      <c r="AE116" s="106">
        <f t="shared" si="109"/>
        <v>8585.37173153392</v>
      </c>
      <c r="AF116" s="106">
        <f t="shared" si="110"/>
        <v>8558.8855069070469</v>
      </c>
      <c r="AG116" s="106">
        <f t="shared" si="111"/>
        <v>0</v>
      </c>
      <c r="AH116" s="6">
        <v>0</v>
      </c>
      <c r="AI116" s="1">
        <f t="shared" si="112"/>
        <v>25839.803600086139</v>
      </c>
    </row>
    <row r="117" spans="1:35">
      <c r="A117" s="26">
        <v>5.5000000000000003E-4</v>
      </c>
      <c r="B117" s="5">
        <f t="shared" si="52"/>
        <v>17181.693482921848</v>
      </c>
      <c r="C117" s="94" t="s">
        <v>140</v>
      </c>
      <c r="D117" s="142" t="s">
        <v>93</v>
      </c>
      <c r="E117" s="94" t="s">
        <v>111</v>
      </c>
      <c r="F117" s="25">
        <f t="shared" si="103"/>
        <v>2</v>
      </c>
      <c r="G117" s="25">
        <f t="shared" si="104"/>
        <v>2</v>
      </c>
      <c r="H117" s="7">
        <f t="shared" si="53"/>
        <v>8423.906636803018</v>
      </c>
      <c r="I117" s="7">
        <f t="shared" si="54"/>
        <v>0</v>
      </c>
      <c r="J117" s="7">
        <f t="shared" si="55"/>
        <v>8757.7862961188312</v>
      </c>
      <c r="K117" s="7">
        <f t="shared" si="56"/>
        <v>0</v>
      </c>
      <c r="L117" s="7">
        <f t="shared" si="57"/>
        <v>0</v>
      </c>
      <c r="M117" s="7">
        <f t="shared" si="58"/>
        <v>0</v>
      </c>
      <c r="N117" s="7">
        <f t="shared" si="59"/>
        <v>0</v>
      </c>
      <c r="O117" s="7">
        <f t="shared" si="60"/>
        <v>0</v>
      </c>
      <c r="P117" s="7">
        <f t="shared" si="61"/>
        <v>0</v>
      </c>
      <c r="Q117" s="7">
        <f t="shared" si="62"/>
        <v>0</v>
      </c>
      <c r="R117" s="7">
        <f t="shared" si="63"/>
        <v>0</v>
      </c>
      <c r="S117" s="7">
        <f t="shared" si="64"/>
        <v>0</v>
      </c>
      <c r="T117" s="7">
        <f t="shared" si="65"/>
        <v>0</v>
      </c>
      <c r="U117" s="7">
        <f t="shared" si="66"/>
        <v>0</v>
      </c>
      <c r="V117" s="7">
        <f t="shared" si="67"/>
        <v>0</v>
      </c>
      <c r="W117" s="91">
        <f t="shared" si="68"/>
        <v>0</v>
      </c>
      <c r="X117" s="91">
        <f t="shared" si="69"/>
        <v>0</v>
      </c>
      <c r="Y117" s="91">
        <f t="shared" si="70"/>
        <v>0</v>
      </c>
      <c r="Z117" s="91">
        <f t="shared" si="71"/>
        <v>0</v>
      </c>
      <c r="AA117" s="102">
        <f t="shared" si="105"/>
        <v>0</v>
      </c>
      <c r="AB117" s="102">
        <f t="shared" si="106"/>
        <v>0</v>
      </c>
      <c r="AC117" s="102">
        <f t="shared" si="107"/>
        <v>0</v>
      </c>
      <c r="AD117" s="106">
        <f t="shared" si="108"/>
        <v>8757.7862961188312</v>
      </c>
      <c r="AE117" s="106">
        <f t="shared" si="109"/>
        <v>8423.906636803018</v>
      </c>
      <c r="AF117" s="106">
        <f t="shared" si="110"/>
        <v>0</v>
      </c>
      <c r="AG117" s="106">
        <f t="shared" si="111"/>
        <v>0</v>
      </c>
      <c r="AH117" s="6">
        <v>0</v>
      </c>
      <c r="AI117" s="1">
        <f t="shared" si="112"/>
        <v>17181.692932921847</v>
      </c>
    </row>
    <row r="118" spans="1:35">
      <c r="A118" s="26">
        <v>5.6000000000000006E-4</v>
      </c>
      <c r="B118" s="5">
        <f t="shared" si="52"/>
        <v>8356.9178796117412</v>
      </c>
      <c r="C118" s="94" t="s">
        <v>141</v>
      </c>
      <c r="D118" s="142" t="s">
        <v>93</v>
      </c>
      <c r="E118" s="94" t="s">
        <v>111</v>
      </c>
      <c r="F118" s="25">
        <f t="shared" si="103"/>
        <v>1</v>
      </c>
      <c r="G118" s="25">
        <f t="shared" si="104"/>
        <v>1</v>
      </c>
      <c r="H118" s="7">
        <f t="shared" si="53"/>
        <v>8356.9173196117408</v>
      </c>
      <c r="I118" s="7">
        <f t="shared" si="54"/>
        <v>0</v>
      </c>
      <c r="J118" s="7">
        <f t="shared" si="55"/>
        <v>0</v>
      </c>
      <c r="K118" s="7">
        <f t="shared" si="56"/>
        <v>0</v>
      </c>
      <c r="L118" s="7">
        <f t="shared" si="57"/>
        <v>0</v>
      </c>
      <c r="M118" s="7">
        <f t="shared" si="58"/>
        <v>0</v>
      </c>
      <c r="N118" s="7">
        <f t="shared" si="59"/>
        <v>0</v>
      </c>
      <c r="O118" s="7">
        <f t="shared" si="60"/>
        <v>0</v>
      </c>
      <c r="P118" s="7">
        <f t="shared" si="61"/>
        <v>0</v>
      </c>
      <c r="Q118" s="7">
        <f t="shared" si="62"/>
        <v>0</v>
      </c>
      <c r="R118" s="7">
        <f t="shared" si="63"/>
        <v>0</v>
      </c>
      <c r="S118" s="7">
        <f t="shared" si="64"/>
        <v>0</v>
      </c>
      <c r="T118" s="7">
        <f t="shared" si="65"/>
        <v>0</v>
      </c>
      <c r="U118" s="7">
        <f t="shared" si="66"/>
        <v>0</v>
      </c>
      <c r="V118" s="7">
        <f t="shared" si="67"/>
        <v>0</v>
      </c>
      <c r="W118" s="91">
        <f t="shared" si="68"/>
        <v>0</v>
      </c>
      <c r="X118" s="91">
        <f t="shared" si="69"/>
        <v>0</v>
      </c>
      <c r="Y118" s="91">
        <f t="shared" si="70"/>
        <v>0</v>
      </c>
      <c r="Z118" s="91">
        <f t="shared" si="71"/>
        <v>0</v>
      </c>
      <c r="AA118" s="102">
        <f t="shared" si="105"/>
        <v>0</v>
      </c>
      <c r="AB118" s="102">
        <f t="shared" si="106"/>
        <v>0</v>
      </c>
      <c r="AC118" s="102">
        <f t="shared" si="107"/>
        <v>0</v>
      </c>
      <c r="AD118" s="106">
        <f t="shared" si="108"/>
        <v>8356.9173196117408</v>
      </c>
      <c r="AE118" s="106">
        <f t="shared" si="109"/>
        <v>0</v>
      </c>
      <c r="AF118" s="106">
        <f t="shared" si="110"/>
        <v>0</v>
      </c>
      <c r="AG118" s="106">
        <f t="shared" si="111"/>
        <v>0</v>
      </c>
      <c r="AH118" s="6">
        <v>0</v>
      </c>
      <c r="AI118" s="1">
        <f t="shared" si="112"/>
        <v>8356.9173196117408</v>
      </c>
    </row>
    <row r="119" spans="1:35">
      <c r="A119" s="26">
        <v>5.7000000000000009E-4</v>
      </c>
      <c r="B119" s="5">
        <f t="shared" si="52"/>
        <v>16820.696398691343</v>
      </c>
      <c r="C119" s="94" t="s">
        <v>142</v>
      </c>
      <c r="D119" s="142" t="s">
        <v>93</v>
      </c>
      <c r="E119" s="94" t="s">
        <v>111</v>
      </c>
      <c r="F119" s="25">
        <f t="shared" si="103"/>
        <v>2</v>
      </c>
      <c r="G119" s="25">
        <f t="shared" si="104"/>
        <v>2</v>
      </c>
      <c r="H119" s="7">
        <f t="shared" si="53"/>
        <v>8353.0099357101099</v>
      </c>
      <c r="I119" s="7">
        <f t="shared" si="54"/>
        <v>0</v>
      </c>
      <c r="J119" s="7">
        <f t="shared" si="55"/>
        <v>8467.6858929812352</v>
      </c>
      <c r="K119" s="7">
        <f t="shared" si="56"/>
        <v>0</v>
      </c>
      <c r="L119" s="7">
        <f t="shared" si="57"/>
        <v>0</v>
      </c>
      <c r="M119" s="7">
        <f t="shared" si="58"/>
        <v>0</v>
      </c>
      <c r="N119" s="7">
        <f t="shared" si="59"/>
        <v>0</v>
      </c>
      <c r="O119" s="7">
        <f t="shared" si="60"/>
        <v>0</v>
      </c>
      <c r="P119" s="7">
        <f t="shared" si="61"/>
        <v>0</v>
      </c>
      <c r="Q119" s="7">
        <f t="shared" si="62"/>
        <v>0</v>
      </c>
      <c r="R119" s="7">
        <f t="shared" si="63"/>
        <v>0</v>
      </c>
      <c r="S119" s="7">
        <f t="shared" si="64"/>
        <v>0</v>
      </c>
      <c r="T119" s="7">
        <f t="shared" si="65"/>
        <v>0</v>
      </c>
      <c r="U119" s="7">
        <f t="shared" si="66"/>
        <v>0</v>
      </c>
      <c r="V119" s="7">
        <f t="shared" si="67"/>
        <v>0</v>
      </c>
      <c r="W119" s="91">
        <f t="shared" si="68"/>
        <v>0</v>
      </c>
      <c r="X119" s="91">
        <f t="shared" si="69"/>
        <v>0</v>
      </c>
      <c r="Y119" s="91">
        <f t="shared" si="70"/>
        <v>0</v>
      </c>
      <c r="Z119" s="91">
        <f t="shared" si="71"/>
        <v>0</v>
      </c>
      <c r="AA119" s="102">
        <f t="shared" si="105"/>
        <v>0</v>
      </c>
      <c r="AB119" s="102">
        <f t="shared" si="106"/>
        <v>0</v>
      </c>
      <c r="AC119" s="102">
        <f t="shared" si="107"/>
        <v>0</v>
      </c>
      <c r="AD119" s="106">
        <f t="shared" si="108"/>
        <v>8467.6858929812352</v>
      </c>
      <c r="AE119" s="106">
        <f t="shared" si="109"/>
        <v>8353.0099357101099</v>
      </c>
      <c r="AF119" s="106">
        <f t="shared" si="110"/>
        <v>0</v>
      </c>
      <c r="AG119" s="106">
        <f t="shared" si="111"/>
        <v>0</v>
      </c>
      <c r="AH119" s="6">
        <v>0</v>
      </c>
      <c r="AI119" s="1">
        <f t="shared" si="112"/>
        <v>16820.695828691343</v>
      </c>
    </row>
    <row r="120" spans="1:35">
      <c r="A120" s="26">
        <v>5.8000000000000011E-4</v>
      </c>
      <c r="B120" s="5">
        <f t="shared" si="52"/>
        <v>16753.736238461403</v>
      </c>
      <c r="C120" s="94" t="s">
        <v>143</v>
      </c>
      <c r="D120" s="142" t="s">
        <v>93</v>
      </c>
      <c r="E120" s="94" t="s">
        <v>111</v>
      </c>
      <c r="F120" s="25">
        <f t="shared" si="103"/>
        <v>2</v>
      </c>
      <c r="G120" s="25">
        <f t="shared" si="104"/>
        <v>2</v>
      </c>
      <c r="H120" s="7">
        <f t="shared" si="53"/>
        <v>8292.9093652083084</v>
      </c>
      <c r="I120" s="7">
        <f t="shared" si="54"/>
        <v>0</v>
      </c>
      <c r="J120" s="7">
        <f t="shared" si="55"/>
        <v>8460.8262932530961</v>
      </c>
      <c r="K120" s="7">
        <f t="shared" si="56"/>
        <v>0</v>
      </c>
      <c r="L120" s="7">
        <f t="shared" si="57"/>
        <v>0</v>
      </c>
      <c r="M120" s="7">
        <f t="shared" si="58"/>
        <v>0</v>
      </c>
      <c r="N120" s="7">
        <f t="shared" si="59"/>
        <v>0</v>
      </c>
      <c r="O120" s="7">
        <f t="shared" si="60"/>
        <v>0</v>
      </c>
      <c r="P120" s="7">
        <f t="shared" si="61"/>
        <v>0</v>
      </c>
      <c r="Q120" s="7">
        <f t="shared" si="62"/>
        <v>0</v>
      </c>
      <c r="R120" s="7">
        <f t="shared" si="63"/>
        <v>0</v>
      </c>
      <c r="S120" s="7">
        <f t="shared" si="64"/>
        <v>0</v>
      </c>
      <c r="T120" s="7">
        <f t="shared" si="65"/>
        <v>0</v>
      </c>
      <c r="U120" s="7">
        <f t="shared" si="66"/>
        <v>0</v>
      </c>
      <c r="V120" s="7">
        <f t="shared" si="67"/>
        <v>0</v>
      </c>
      <c r="W120" s="91">
        <f t="shared" si="68"/>
        <v>0</v>
      </c>
      <c r="X120" s="91">
        <f t="shared" si="69"/>
        <v>0</v>
      </c>
      <c r="Y120" s="91">
        <f t="shared" si="70"/>
        <v>0</v>
      </c>
      <c r="Z120" s="91">
        <f t="shared" si="71"/>
        <v>0</v>
      </c>
      <c r="AA120" s="102">
        <f t="shared" si="105"/>
        <v>0</v>
      </c>
      <c r="AB120" s="102">
        <f t="shared" si="106"/>
        <v>0</v>
      </c>
      <c r="AC120" s="102">
        <f t="shared" si="107"/>
        <v>0</v>
      </c>
      <c r="AD120" s="106">
        <f t="shared" si="108"/>
        <v>8460.8262932530961</v>
      </c>
      <c r="AE120" s="106">
        <f t="shared" si="109"/>
        <v>8292.9093652083084</v>
      </c>
      <c r="AF120" s="106">
        <f t="shared" si="110"/>
        <v>0</v>
      </c>
      <c r="AG120" s="106">
        <f t="shared" si="111"/>
        <v>0</v>
      </c>
      <c r="AH120" s="6">
        <v>0</v>
      </c>
      <c r="AI120" s="1">
        <f t="shared" si="112"/>
        <v>16753.735658461403</v>
      </c>
    </row>
    <row r="121" spans="1:35">
      <c r="A121" s="26">
        <v>5.9000000000000003E-4</v>
      </c>
      <c r="B121" s="5">
        <f t="shared" si="52"/>
        <v>24819.727670664954</v>
      </c>
      <c r="C121" s="94" t="s">
        <v>144</v>
      </c>
      <c r="D121" s="142" t="s">
        <v>85</v>
      </c>
      <c r="E121" s="94" t="s">
        <v>111</v>
      </c>
      <c r="F121" s="25">
        <f t="shared" si="103"/>
        <v>3</v>
      </c>
      <c r="G121" s="25">
        <f t="shared" si="104"/>
        <v>3</v>
      </c>
      <c r="H121" s="7">
        <f t="shared" si="53"/>
        <v>8140.8065618591918</v>
      </c>
      <c r="I121" s="7">
        <f t="shared" si="54"/>
        <v>0</v>
      </c>
      <c r="J121" s="7">
        <f t="shared" si="55"/>
        <v>8343.9853914631367</v>
      </c>
      <c r="K121" s="7">
        <f t="shared" si="56"/>
        <v>0</v>
      </c>
      <c r="L121" s="7">
        <f t="shared" si="57"/>
        <v>0</v>
      </c>
      <c r="M121" s="7">
        <f t="shared" si="58"/>
        <v>8334.9351273426237</v>
      </c>
      <c r="N121" s="7">
        <f t="shared" si="59"/>
        <v>0</v>
      </c>
      <c r="O121" s="7">
        <f t="shared" si="60"/>
        <v>0</v>
      </c>
      <c r="P121" s="7">
        <f t="shared" si="61"/>
        <v>0</v>
      </c>
      <c r="Q121" s="7">
        <f t="shared" si="62"/>
        <v>0</v>
      </c>
      <c r="R121" s="7">
        <f t="shared" si="63"/>
        <v>0</v>
      </c>
      <c r="S121" s="7">
        <f t="shared" si="64"/>
        <v>0</v>
      </c>
      <c r="T121" s="7">
        <f t="shared" si="65"/>
        <v>0</v>
      </c>
      <c r="U121" s="7">
        <f t="shared" si="66"/>
        <v>0</v>
      </c>
      <c r="V121" s="7">
        <f t="shared" si="67"/>
        <v>0</v>
      </c>
      <c r="W121" s="91">
        <f t="shared" si="68"/>
        <v>0</v>
      </c>
      <c r="X121" s="91">
        <f t="shared" si="69"/>
        <v>0</v>
      </c>
      <c r="Y121" s="91">
        <f t="shared" si="70"/>
        <v>0</v>
      </c>
      <c r="Z121" s="91">
        <f t="shared" si="71"/>
        <v>0</v>
      </c>
      <c r="AA121" s="102">
        <f t="shared" si="105"/>
        <v>0</v>
      </c>
      <c r="AB121" s="102">
        <f t="shared" si="106"/>
        <v>0</v>
      </c>
      <c r="AC121" s="102">
        <f t="shared" si="107"/>
        <v>0</v>
      </c>
      <c r="AD121" s="106">
        <f t="shared" si="108"/>
        <v>8343.9853914631367</v>
      </c>
      <c r="AE121" s="106">
        <f t="shared" si="109"/>
        <v>8334.9351273426237</v>
      </c>
      <c r="AF121" s="106">
        <f t="shared" si="110"/>
        <v>8140.8065618591918</v>
      </c>
      <c r="AG121" s="106">
        <f t="shared" si="111"/>
        <v>0</v>
      </c>
      <c r="AH121" s="6">
        <v>0</v>
      </c>
      <c r="AI121" s="1">
        <f t="shared" si="112"/>
        <v>24819.727080664954</v>
      </c>
    </row>
    <row r="122" spans="1:35">
      <c r="A122" s="26">
        <v>6.0000000000000006E-4</v>
      </c>
      <c r="B122" s="5">
        <f t="shared" si="52"/>
        <v>34000.724614462881</v>
      </c>
      <c r="C122" s="94" t="s">
        <v>145</v>
      </c>
      <c r="D122" s="142" t="s">
        <v>164</v>
      </c>
      <c r="E122" s="94" t="s">
        <v>111</v>
      </c>
      <c r="F122" s="25">
        <f t="shared" si="103"/>
        <v>5</v>
      </c>
      <c r="G122" s="25">
        <f t="shared" si="104"/>
        <v>4</v>
      </c>
      <c r="H122" s="7">
        <f t="shared" si="53"/>
        <v>7998.6568166554734</v>
      </c>
      <c r="I122" s="7">
        <f t="shared" si="54"/>
        <v>8697.509765625</v>
      </c>
      <c r="J122" s="7">
        <f t="shared" si="55"/>
        <v>8588.0418183953952</v>
      </c>
      <c r="K122" s="7">
        <f t="shared" si="56"/>
        <v>0</v>
      </c>
      <c r="L122" s="7">
        <f t="shared" si="57"/>
        <v>0</v>
      </c>
      <c r="M122" s="7">
        <f t="shared" si="58"/>
        <v>8266.412486595973</v>
      </c>
      <c r="N122" s="7">
        <f t="shared" si="59"/>
        <v>8448.7599438465131</v>
      </c>
      <c r="O122" s="7">
        <f t="shared" si="60"/>
        <v>0</v>
      </c>
      <c r="P122" s="7">
        <f t="shared" si="61"/>
        <v>0</v>
      </c>
      <c r="Q122" s="7">
        <f t="shared" si="62"/>
        <v>0</v>
      </c>
      <c r="R122" s="7">
        <f t="shared" si="63"/>
        <v>0</v>
      </c>
      <c r="S122" s="7">
        <f t="shared" si="64"/>
        <v>0</v>
      </c>
      <c r="T122" s="7">
        <f t="shared" si="65"/>
        <v>0</v>
      </c>
      <c r="U122" s="7">
        <f t="shared" si="66"/>
        <v>0</v>
      </c>
      <c r="V122" s="7">
        <f t="shared" si="67"/>
        <v>0</v>
      </c>
      <c r="W122" s="91">
        <f t="shared" si="68"/>
        <v>0</v>
      </c>
      <c r="X122" s="91">
        <f t="shared" si="69"/>
        <v>0</v>
      </c>
      <c r="Y122" s="91">
        <f t="shared" si="70"/>
        <v>0</v>
      </c>
      <c r="Z122" s="91">
        <f t="shared" si="71"/>
        <v>0</v>
      </c>
      <c r="AA122" s="102">
        <f t="shared" si="105"/>
        <v>7998.6568166554734</v>
      </c>
      <c r="AB122" s="102">
        <f t="shared" si="106"/>
        <v>0</v>
      </c>
      <c r="AC122" s="102">
        <f t="shared" si="107"/>
        <v>0</v>
      </c>
      <c r="AD122" s="106">
        <f t="shared" si="108"/>
        <v>8697.509765625</v>
      </c>
      <c r="AE122" s="106">
        <f t="shared" si="109"/>
        <v>8588.0418183953952</v>
      </c>
      <c r="AF122" s="106">
        <f t="shared" si="110"/>
        <v>8448.7599438465131</v>
      </c>
      <c r="AG122" s="106">
        <f t="shared" si="111"/>
        <v>8266.412486595973</v>
      </c>
      <c r="AH122" s="6">
        <v>0</v>
      </c>
      <c r="AI122" s="1">
        <f t="shared" si="112"/>
        <v>34000.724014462881</v>
      </c>
    </row>
    <row r="123" spans="1:35">
      <c r="A123" s="26">
        <v>6.1000000000000008E-4</v>
      </c>
      <c r="B123" s="5">
        <f t="shared" si="52"/>
        <v>16020.126450445914</v>
      </c>
      <c r="C123" s="94" t="s">
        <v>146</v>
      </c>
      <c r="D123" s="142" t="s">
        <v>93</v>
      </c>
      <c r="E123" s="94" t="s">
        <v>111</v>
      </c>
      <c r="F123" s="25">
        <f t="shared" si="103"/>
        <v>2</v>
      </c>
      <c r="G123" s="25">
        <f t="shared" si="104"/>
        <v>2</v>
      </c>
      <c r="H123" s="7">
        <f t="shared" si="53"/>
        <v>7976.336644714811</v>
      </c>
      <c r="I123" s="7">
        <f t="shared" si="54"/>
        <v>0</v>
      </c>
      <c r="J123" s="7">
        <f t="shared" si="55"/>
        <v>8043.7891957311049</v>
      </c>
      <c r="K123" s="7">
        <f t="shared" si="56"/>
        <v>0</v>
      </c>
      <c r="L123" s="7">
        <f t="shared" si="57"/>
        <v>0</v>
      </c>
      <c r="M123" s="7">
        <f t="shared" si="58"/>
        <v>0</v>
      </c>
      <c r="N123" s="7">
        <f t="shared" si="59"/>
        <v>0</v>
      </c>
      <c r="O123" s="7">
        <f t="shared" si="60"/>
        <v>0</v>
      </c>
      <c r="P123" s="7">
        <f t="shared" si="61"/>
        <v>0</v>
      </c>
      <c r="Q123" s="7">
        <f t="shared" si="62"/>
        <v>0</v>
      </c>
      <c r="R123" s="7">
        <f t="shared" si="63"/>
        <v>0</v>
      </c>
      <c r="S123" s="7">
        <f t="shared" si="64"/>
        <v>0</v>
      </c>
      <c r="T123" s="7">
        <f t="shared" si="65"/>
        <v>0</v>
      </c>
      <c r="U123" s="7">
        <f t="shared" si="66"/>
        <v>0</v>
      </c>
      <c r="V123" s="7">
        <f t="shared" si="67"/>
        <v>0</v>
      </c>
      <c r="W123" s="91">
        <f t="shared" si="68"/>
        <v>0</v>
      </c>
      <c r="X123" s="91">
        <f t="shared" si="69"/>
        <v>0</v>
      </c>
      <c r="Y123" s="91">
        <f t="shared" si="70"/>
        <v>0</v>
      </c>
      <c r="Z123" s="91">
        <f t="shared" si="71"/>
        <v>0</v>
      </c>
      <c r="AA123" s="102">
        <f t="shared" si="105"/>
        <v>0</v>
      </c>
      <c r="AB123" s="102">
        <f t="shared" si="106"/>
        <v>0</v>
      </c>
      <c r="AC123" s="102">
        <f t="shared" si="107"/>
        <v>0</v>
      </c>
      <c r="AD123" s="106">
        <f t="shared" si="108"/>
        <v>8043.7891957311049</v>
      </c>
      <c r="AE123" s="106">
        <f t="shared" si="109"/>
        <v>7976.336644714811</v>
      </c>
      <c r="AF123" s="106">
        <f t="shared" si="110"/>
        <v>0</v>
      </c>
      <c r="AG123" s="106">
        <f t="shared" si="111"/>
        <v>0</v>
      </c>
      <c r="AH123" s="6">
        <v>0</v>
      </c>
      <c r="AI123" s="1">
        <f t="shared" si="112"/>
        <v>16020.125840445915</v>
      </c>
    </row>
    <row r="124" spans="1:35">
      <c r="A124" s="26">
        <v>6.2000000000000011E-4</v>
      </c>
      <c r="B124" s="5">
        <f t="shared" si="52"/>
        <v>15727.503567805916</v>
      </c>
      <c r="C124" s="94" t="s">
        <v>147</v>
      </c>
      <c r="D124" s="142" t="s">
        <v>93</v>
      </c>
      <c r="E124" s="94" t="s">
        <v>111</v>
      </c>
      <c r="F124" s="25">
        <f t="shared" si="103"/>
        <v>2</v>
      </c>
      <c r="G124" s="25">
        <f t="shared" si="104"/>
        <v>2</v>
      </c>
      <c r="H124" s="7">
        <f t="shared" si="53"/>
        <v>7790.2540063229044</v>
      </c>
      <c r="I124" s="7">
        <f t="shared" si="54"/>
        <v>0</v>
      </c>
      <c r="J124" s="7">
        <f t="shared" si="55"/>
        <v>7937.2489414830106</v>
      </c>
      <c r="K124" s="7">
        <f t="shared" si="56"/>
        <v>0</v>
      </c>
      <c r="L124" s="7">
        <f t="shared" si="57"/>
        <v>0</v>
      </c>
      <c r="M124" s="7">
        <f t="shared" si="58"/>
        <v>0</v>
      </c>
      <c r="N124" s="7">
        <f t="shared" si="59"/>
        <v>0</v>
      </c>
      <c r="O124" s="7">
        <f t="shared" si="60"/>
        <v>0</v>
      </c>
      <c r="P124" s="7">
        <f t="shared" si="61"/>
        <v>0</v>
      </c>
      <c r="Q124" s="7">
        <f t="shared" si="62"/>
        <v>0</v>
      </c>
      <c r="R124" s="7">
        <f t="shared" si="63"/>
        <v>0</v>
      </c>
      <c r="S124" s="7">
        <f t="shared" si="64"/>
        <v>0</v>
      </c>
      <c r="T124" s="7">
        <f t="shared" si="65"/>
        <v>0</v>
      </c>
      <c r="U124" s="7">
        <f t="shared" si="66"/>
        <v>0</v>
      </c>
      <c r="V124" s="7">
        <f t="shared" si="67"/>
        <v>0</v>
      </c>
      <c r="W124" s="91">
        <f t="shared" si="68"/>
        <v>0</v>
      </c>
      <c r="X124" s="91">
        <f t="shared" si="69"/>
        <v>0</v>
      </c>
      <c r="Y124" s="91">
        <f t="shared" si="70"/>
        <v>0</v>
      </c>
      <c r="Z124" s="91">
        <f t="shared" si="71"/>
        <v>0</v>
      </c>
      <c r="AA124" s="102">
        <f t="shared" si="105"/>
        <v>0</v>
      </c>
      <c r="AB124" s="102">
        <f t="shared" si="106"/>
        <v>0</v>
      </c>
      <c r="AC124" s="102">
        <f t="shared" si="107"/>
        <v>0</v>
      </c>
      <c r="AD124" s="106">
        <f t="shared" si="108"/>
        <v>7937.2489414830106</v>
      </c>
      <c r="AE124" s="106">
        <f t="shared" si="109"/>
        <v>7790.2540063229044</v>
      </c>
      <c r="AF124" s="106">
        <f t="shared" si="110"/>
        <v>0</v>
      </c>
      <c r="AG124" s="106">
        <f t="shared" si="111"/>
        <v>0</v>
      </c>
      <c r="AH124" s="6">
        <v>0</v>
      </c>
      <c r="AI124" s="1">
        <f t="shared" si="112"/>
        <v>15727.502947805915</v>
      </c>
    </row>
    <row r="125" spans="1:35">
      <c r="A125" s="26">
        <v>6.3000000000000003E-4</v>
      </c>
      <c r="B125" s="5">
        <f t="shared" si="52"/>
        <v>7671.4982145410613</v>
      </c>
      <c r="C125" s="94" t="s">
        <v>148</v>
      </c>
      <c r="D125" s="142" t="s">
        <v>91</v>
      </c>
      <c r="E125" s="94" t="s">
        <v>111</v>
      </c>
      <c r="F125" s="25">
        <f t="shared" si="103"/>
        <v>1</v>
      </c>
      <c r="G125" s="25">
        <f t="shared" si="104"/>
        <v>1</v>
      </c>
      <c r="H125" s="7">
        <f t="shared" si="53"/>
        <v>7671.4975845410618</v>
      </c>
      <c r="I125" s="7">
        <f t="shared" si="54"/>
        <v>0</v>
      </c>
      <c r="J125" s="7">
        <f t="shared" si="55"/>
        <v>0</v>
      </c>
      <c r="K125" s="7">
        <f t="shared" si="56"/>
        <v>0</v>
      </c>
      <c r="L125" s="7">
        <f t="shared" si="57"/>
        <v>0</v>
      </c>
      <c r="M125" s="7">
        <f t="shared" si="58"/>
        <v>0</v>
      </c>
      <c r="N125" s="7">
        <f t="shared" si="59"/>
        <v>0</v>
      </c>
      <c r="O125" s="7">
        <f t="shared" si="60"/>
        <v>0</v>
      </c>
      <c r="P125" s="7">
        <f t="shared" si="61"/>
        <v>0</v>
      </c>
      <c r="Q125" s="7">
        <f t="shared" si="62"/>
        <v>0</v>
      </c>
      <c r="R125" s="7">
        <f t="shared" si="63"/>
        <v>0</v>
      </c>
      <c r="S125" s="7">
        <f t="shared" si="64"/>
        <v>0</v>
      </c>
      <c r="T125" s="7">
        <f t="shared" si="65"/>
        <v>0</v>
      </c>
      <c r="U125" s="7">
        <f t="shared" si="66"/>
        <v>0</v>
      </c>
      <c r="V125" s="7">
        <f t="shared" si="67"/>
        <v>0</v>
      </c>
      <c r="W125" s="91">
        <f t="shared" si="68"/>
        <v>0</v>
      </c>
      <c r="X125" s="91">
        <f t="shared" si="69"/>
        <v>0</v>
      </c>
      <c r="Y125" s="91">
        <f t="shared" si="70"/>
        <v>0</v>
      </c>
      <c r="Z125" s="91">
        <f t="shared" si="71"/>
        <v>0</v>
      </c>
      <c r="AA125" s="102">
        <f t="shared" si="105"/>
        <v>0</v>
      </c>
      <c r="AB125" s="102">
        <f t="shared" si="106"/>
        <v>0</v>
      </c>
      <c r="AC125" s="102">
        <f t="shared" si="107"/>
        <v>0</v>
      </c>
      <c r="AD125" s="106">
        <f t="shared" si="108"/>
        <v>7671.4975845410618</v>
      </c>
      <c r="AE125" s="106">
        <f t="shared" si="109"/>
        <v>0</v>
      </c>
      <c r="AF125" s="106">
        <f t="shared" si="110"/>
        <v>0</v>
      </c>
      <c r="AG125" s="106">
        <f t="shared" si="111"/>
        <v>0</v>
      </c>
      <c r="AH125" s="6">
        <v>0</v>
      </c>
      <c r="AI125" s="1">
        <f t="shared" si="112"/>
        <v>7671.4975845410618</v>
      </c>
    </row>
    <row r="126" spans="1:35">
      <c r="A126" s="26">
        <v>6.4000000000000005E-4</v>
      </c>
      <c r="B126" s="5">
        <f t="shared" si="52"/>
        <v>15565.79697891557</v>
      </c>
      <c r="C126" s="94" t="s">
        <v>149</v>
      </c>
      <c r="D126" s="142" t="s">
        <v>85</v>
      </c>
      <c r="E126" s="94" t="s">
        <v>111</v>
      </c>
      <c r="F126" s="25">
        <f t="shared" si="103"/>
        <v>2</v>
      </c>
      <c r="G126" s="25">
        <f t="shared" si="104"/>
        <v>2</v>
      </c>
      <c r="H126" s="7">
        <f t="shared" si="53"/>
        <v>7652.6022702934242</v>
      </c>
      <c r="I126" s="7">
        <f t="shared" si="54"/>
        <v>0</v>
      </c>
      <c r="J126" s="7">
        <f t="shared" si="55"/>
        <v>7913.194068622146</v>
      </c>
      <c r="K126" s="7">
        <f t="shared" si="56"/>
        <v>0</v>
      </c>
      <c r="L126" s="7">
        <f t="shared" si="57"/>
        <v>0</v>
      </c>
      <c r="M126" s="7">
        <f t="shared" si="58"/>
        <v>0</v>
      </c>
      <c r="N126" s="7">
        <f t="shared" si="59"/>
        <v>0</v>
      </c>
      <c r="O126" s="7">
        <f t="shared" si="60"/>
        <v>0</v>
      </c>
      <c r="P126" s="7">
        <f t="shared" si="61"/>
        <v>0</v>
      </c>
      <c r="Q126" s="7">
        <f t="shared" si="62"/>
        <v>0</v>
      </c>
      <c r="R126" s="7">
        <f t="shared" si="63"/>
        <v>0</v>
      </c>
      <c r="S126" s="7">
        <f t="shared" si="64"/>
        <v>0</v>
      </c>
      <c r="T126" s="7">
        <f t="shared" si="65"/>
        <v>0</v>
      </c>
      <c r="U126" s="7">
        <f t="shared" si="66"/>
        <v>0</v>
      </c>
      <c r="V126" s="7">
        <f t="shared" si="67"/>
        <v>0</v>
      </c>
      <c r="W126" s="91">
        <f t="shared" si="68"/>
        <v>0</v>
      </c>
      <c r="X126" s="91">
        <f t="shared" si="69"/>
        <v>0</v>
      </c>
      <c r="Y126" s="91">
        <f t="shared" si="70"/>
        <v>0</v>
      </c>
      <c r="Z126" s="91">
        <f t="shared" si="71"/>
        <v>0</v>
      </c>
      <c r="AA126" s="102">
        <f t="shared" si="105"/>
        <v>0</v>
      </c>
      <c r="AB126" s="102">
        <f t="shared" si="106"/>
        <v>0</v>
      </c>
      <c r="AC126" s="102">
        <f t="shared" si="107"/>
        <v>0</v>
      </c>
      <c r="AD126" s="106">
        <f t="shared" si="108"/>
        <v>7913.194068622146</v>
      </c>
      <c r="AE126" s="106">
        <f t="shared" si="109"/>
        <v>7652.6022702934242</v>
      </c>
      <c r="AF126" s="106">
        <f t="shared" si="110"/>
        <v>0</v>
      </c>
      <c r="AG126" s="106">
        <f t="shared" si="111"/>
        <v>0</v>
      </c>
      <c r="AH126" s="6">
        <v>0</v>
      </c>
      <c r="AI126" s="1">
        <f t="shared" si="112"/>
        <v>15565.79633891557</v>
      </c>
    </row>
    <row r="127" spans="1:35">
      <c r="A127" s="26">
        <v>6.5000000000000008E-4</v>
      </c>
      <c r="B127" s="5">
        <f t="shared" ref="B127:B148" si="113">AI127+A127</f>
        <v>15282.936796624546</v>
      </c>
      <c r="C127" s="94" t="s">
        <v>150</v>
      </c>
      <c r="D127" s="142" t="s">
        <v>85</v>
      </c>
      <c r="E127" s="94" t="s">
        <v>111</v>
      </c>
      <c r="F127" s="25">
        <f t="shared" si="103"/>
        <v>2</v>
      </c>
      <c r="G127" s="25">
        <f t="shared" si="104"/>
        <v>2</v>
      </c>
      <c r="H127" s="7">
        <f t="shared" ref="H127:H267" si="114">IF(ISERROR(VLOOKUP($C127,_tri1,5,FALSE)),0,(VLOOKUP($C127,_tri1,5,FALSE)))</f>
        <v>7559.5049190733089</v>
      </c>
      <c r="I127" s="7">
        <f t="shared" ref="I127:I267" si="115">IF(ISERROR(VLOOKUP($C127,_tri2,5,FALSE)),0,(VLOOKUP($C127,_tri2,5,FALSE)))</f>
        <v>0</v>
      </c>
      <c r="J127" s="7">
        <f t="shared" ref="J127:J267" si="116">IF(ISERROR(VLOOKUP($C127,_tri3,5,FALSE)),0,(VLOOKUP($C127,_tri3,5,FALSE)))</f>
        <v>7723.4312275512366</v>
      </c>
      <c r="K127" s="7">
        <f t="shared" ref="K127:K267" si="117">IF(ISERROR(VLOOKUP($C127,_tri4,5,FALSE)),0,(VLOOKUP($C127,_tri4,5,FALSE)))</f>
        <v>0</v>
      </c>
      <c r="L127" s="7">
        <f t="shared" ref="L127:L267" si="118">IF(ISERROR(VLOOKUP($C127,_tri5,5,FALSE)),0,(VLOOKUP($C127,_tri5,5,FALSE)))</f>
        <v>0</v>
      </c>
      <c r="M127" s="7">
        <f t="shared" ref="M127:M267" si="119">IF(ISERROR(VLOOKUP($C127,_tri6,5,FALSE)),0,(VLOOKUP($C127,_tri6,5,FALSE)))</f>
        <v>0</v>
      </c>
      <c r="N127" s="7">
        <f t="shared" ref="N127:N267" si="120">IF(ISERROR(VLOOKUP($C127,_tri7,5,FALSE)),0,(VLOOKUP($C127,_tri7,5,FALSE)))</f>
        <v>0</v>
      </c>
      <c r="O127" s="7">
        <f t="shared" ref="O127:O267" si="121">IF(ISERROR(VLOOKUP($C127,_tri8,5,FALSE)),0,(VLOOKUP($C127,_tri8,5,FALSE)))</f>
        <v>0</v>
      </c>
      <c r="P127" s="7">
        <f t="shared" ref="P127:P267" si="122">IF(ISERROR(VLOOKUP($C127,_tri9,5,FALSE)),0,(VLOOKUP($C127,_tri9,5,FALSE)))</f>
        <v>0</v>
      </c>
      <c r="Q127" s="7">
        <f t="shared" ref="Q127:Q267" si="123">IF(ISERROR(VLOOKUP($C127,_tri10,5,FALSE)),0,(VLOOKUP($C127,_tri10,5,FALSE)))</f>
        <v>0</v>
      </c>
      <c r="R127" s="7">
        <f t="shared" ref="R127:R267" si="124">IF(ISERROR(VLOOKUP($C127,_tri11,5,FALSE)),0,(VLOOKUP($C127,_tri11,5,FALSE)))</f>
        <v>0</v>
      </c>
      <c r="S127" s="7">
        <f t="shared" ref="S127:S267" si="125">IF(ISERROR(VLOOKUP($C127,aqua1,5,FALSE)),0,(VLOOKUP($C127,aqua1,5,FALSE)))</f>
        <v>0</v>
      </c>
      <c r="T127" s="7">
        <f t="shared" ref="T127:T267" si="126">IF(ISERROR(VLOOKUP($C127,aqua2,5,FALSE)),0,(VLOOKUP($C127,aqua2,5,FALSE)))</f>
        <v>0</v>
      </c>
      <c r="U127" s="7">
        <f t="shared" ref="U127:U267" si="127">IF(ISERROR(VLOOKUP($C127,aqua3,5,FALSE)),0,(VLOOKUP($C127,aqua3,5,FALSE)))</f>
        <v>0</v>
      </c>
      <c r="V127" s="7">
        <f t="shared" ref="V127:V267" si="128">IF(ISERROR(VLOOKUP($C127,aqua4,5,FALSE)),0,(VLOOKUP($C127,aqua4,5,FALSE)))</f>
        <v>0</v>
      </c>
      <c r="W127" s="91">
        <f t="shared" ref="W127:W267" si="129">IF(ISERROR(VLOOKUP($C127,_dua1,5,FALSE)),0,(VLOOKUP($C127,_dua1,5,FALSE)))</f>
        <v>0</v>
      </c>
      <c r="X127" s="91">
        <f t="shared" ref="X127:X267" si="130">IF(ISERROR(VLOOKUP($C127,_dua2,5,FALSE)),0,(VLOOKUP($C127,_dua2,5,FALSE)))</f>
        <v>0</v>
      </c>
      <c r="Y127" s="91">
        <f t="shared" ref="Y127:Y267" si="131">IF(ISERROR(VLOOKUP($C127,_dua3,5,FALSE)),0,(VLOOKUP($C127,_dua3,5,FALSE)))</f>
        <v>0</v>
      </c>
      <c r="Z127" s="91">
        <f t="shared" ref="Z127:Z267" si="132">IF(ISERROR(VLOOKUP($C127,_dua4,5,FALSE)),0,(VLOOKUP($C127,_dua4,5,FALSE)))</f>
        <v>0</v>
      </c>
      <c r="AA127" s="102">
        <f t="shared" si="105"/>
        <v>0</v>
      </c>
      <c r="AB127" s="102">
        <f t="shared" si="106"/>
        <v>0</v>
      </c>
      <c r="AC127" s="102">
        <f t="shared" si="107"/>
        <v>0</v>
      </c>
      <c r="AD127" s="106">
        <f t="shared" si="108"/>
        <v>7723.4312275512366</v>
      </c>
      <c r="AE127" s="106">
        <f t="shared" si="109"/>
        <v>7559.5049190733089</v>
      </c>
      <c r="AF127" s="106">
        <f t="shared" si="110"/>
        <v>0</v>
      </c>
      <c r="AG127" s="106">
        <f t="shared" si="111"/>
        <v>0</v>
      </c>
      <c r="AH127" s="6">
        <v>0</v>
      </c>
      <c r="AI127" s="1">
        <f t="shared" si="112"/>
        <v>15282.936146624546</v>
      </c>
    </row>
    <row r="128" spans="1:35">
      <c r="A128" s="26">
        <v>6.600000000000001E-4</v>
      </c>
      <c r="B128" s="5">
        <f t="shared" si="113"/>
        <v>14893.094523145493</v>
      </c>
      <c r="C128" s="94" t="s">
        <v>151</v>
      </c>
      <c r="D128" s="142" t="s">
        <v>93</v>
      </c>
      <c r="E128" s="94" t="s">
        <v>111</v>
      </c>
      <c r="F128" s="25">
        <f t="shared" si="103"/>
        <v>2</v>
      </c>
      <c r="G128" s="25">
        <f t="shared" si="104"/>
        <v>2</v>
      </c>
      <c r="H128" s="7">
        <f t="shared" si="114"/>
        <v>7270.3225150066128</v>
      </c>
      <c r="I128" s="7">
        <f t="shared" si="115"/>
        <v>0</v>
      </c>
      <c r="J128" s="7">
        <f t="shared" si="116"/>
        <v>7622.771348138881</v>
      </c>
      <c r="K128" s="7">
        <f t="shared" si="117"/>
        <v>0</v>
      </c>
      <c r="L128" s="7">
        <f t="shared" si="118"/>
        <v>0</v>
      </c>
      <c r="M128" s="7">
        <f t="shared" si="119"/>
        <v>0</v>
      </c>
      <c r="N128" s="7">
        <f t="shared" si="120"/>
        <v>0</v>
      </c>
      <c r="O128" s="7">
        <f t="shared" si="121"/>
        <v>0</v>
      </c>
      <c r="P128" s="7">
        <f t="shared" si="122"/>
        <v>0</v>
      </c>
      <c r="Q128" s="7">
        <f t="shared" si="123"/>
        <v>0</v>
      </c>
      <c r="R128" s="7">
        <f t="shared" si="124"/>
        <v>0</v>
      </c>
      <c r="S128" s="7">
        <f t="shared" si="125"/>
        <v>0</v>
      </c>
      <c r="T128" s="7">
        <f t="shared" si="126"/>
        <v>0</v>
      </c>
      <c r="U128" s="7">
        <f t="shared" si="127"/>
        <v>0</v>
      </c>
      <c r="V128" s="7">
        <f t="shared" si="128"/>
        <v>0</v>
      </c>
      <c r="W128" s="91">
        <f t="shared" si="129"/>
        <v>0</v>
      </c>
      <c r="X128" s="91">
        <f t="shared" si="130"/>
        <v>0</v>
      </c>
      <c r="Y128" s="91">
        <f t="shared" si="131"/>
        <v>0</v>
      </c>
      <c r="Z128" s="91">
        <f t="shared" si="132"/>
        <v>0</v>
      </c>
      <c r="AA128" s="102">
        <f t="shared" si="105"/>
        <v>0</v>
      </c>
      <c r="AB128" s="102">
        <f t="shared" si="106"/>
        <v>0</v>
      </c>
      <c r="AC128" s="102">
        <f t="shared" si="107"/>
        <v>0</v>
      </c>
      <c r="AD128" s="106">
        <f t="shared" si="108"/>
        <v>7622.771348138881</v>
      </c>
      <c r="AE128" s="106">
        <f t="shared" si="109"/>
        <v>7270.3225150066128</v>
      </c>
      <c r="AF128" s="106">
        <f t="shared" si="110"/>
        <v>0</v>
      </c>
      <c r="AG128" s="106">
        <f t="shared" si="111"/>
        <v>0</v>
      </c>
      <c r="AH128" s="6">
        <v>0</v>
      </c>
      <c r="AI128" s="1">
        <f t="shared" si="112"/>
        <v>14893.093863145494</v>
      </c>
    </row>
    <row r="129" spans="1:35">
      <c r="A129" s="26">
        <v>6.7000000000000002E-4</v>
      </c>
      <c r="B129" s="5">
        <f t="shared" si="113"/>
        <v>6931.8078287932876</v>
      </c>
      <c r="C129" s="94" t="s">
        <v>152</v>
      </c>
      <c r="D129" s="142" t="s">
        <v>93</v>
      </c>
      <c r="E129" s="94" t="s">
        <v>111</v>
      </c>
      <c r="F129" s="25">
        <f t="shared" si="103"/>
        <v>1</v>
      </c>
      <c r="G129" s="25">
        <f t="shared" si="104"/>
        <v>1</v>
      </c>
      <c r="H129" s="7">
        <f t="shared" si="114"/>
        <v>6931.8071587932873</v>
      </c>
      <c r="I129" s="7">
        <f t="shared" si="115"/>
        <v>0</v>
      </c>
      <c r="J129" s="7">
        <f t="shared" si="116"/>
        <v>0</v>
      </c>
      <c r="K129" s="7">
        <f t="shared" si="117"/>
        <v>0</v>
      </c>
      <c r="L129" s="7">
        <f t="shared" si="118"/>
        <v>0</v>
      </c>
      <c r="M129" s="7">
        <f t="shared" si="119"/>
        <v>0</v>
      </c>
      <c r="N129" s="7">
        <f t="shared" si="120"/>
        <v>0</v>
      </c>
      <c r="O129" s="7">
        <f t="shared" si="121"/>
        <v>0</v>
      </c>
      <c r="P129" s="7">
        <f t="shared" si="122"/>
        <v>0</v>
      </c>
      <c r="Q129" s="7">
        <f t="shared" si="123"/>
        <v>0</v>
      </c>
      <c r="R129" s="7">
        <f t="shared" si="124"/>
        <v>0</v>
      </c>
      <c r="S129" s="7">
        <f t="shared" si="125"/>
        <v>0</v>
      </c>
      <c r="T129" s="7">
        <f t="shared" si="126"/>
        <v>0</v>
      </c>
      <c r="U129" s="7">
        <f t="shared" si="127"/>
        <v>0</v>
      </c>
      <c r="V129" s="7">
        <f t="shared" si="128"/>
        <v>0</v>
      </c>
      <c r="W129" s="91">
        <f t="shared" si="129"/>
        <v>0</v>
      </c>
      <c r="X129" s="91">
        <f t="shared" si="130"/>
        <v>0</v>
      </c>
      <c r="Y129" s="91">
        <f t="shared" si="131"/>
        <v>0</v>
      </c>
      <c r="Z129" s="91">
        <f t="shared" si="132"/>
        <v>0</v>
      </c>
      <c r="AA129" s="102">
        <f t="shared" si="105"/>
        <v>0</v>
      </c>
      <c r="AB129" s="102">
        <f t="shared" si="106"/>
        <v>0</v>
      </c>
      <c r="AC129" s="102">
        <f t="shared" si="107"/>
        <v>0</v>
      </c>
      <c r="AD129" s="106">
        <f t="shared" si="108"/>
        <v>6931.8071587932873</v>
      </c>
      <c r="AE129" s="106">
        <f t="shared" si="109"/>
        <v>0</v>
      </c>
      <c r="AF129" s="106">
        <f t="shared" si="110"/>
        <v>0</v>
      </c>
      <c r="AG129" s="106">
        <f t="shared" si="111"/>
        <v>0</v>
      </c>
      <c r="AH129" s="6">
        <v>0</v>
      </c>
      <c r="AI129" s="1">
        <f t="shared" si="112"/>
        <v>6931.8071587932873</v>
      </c>
    </row>
    <row r="130" spans="1:35">
      <c r="A130" s="26">
        <v>6.8000000000000005E-4</v>
      </c>
      <c r="B130" s="5">
        <f t="shared" si="113"/>
        <v>6812.8522387758603</v>
      </c>
      <c r="C130" s="94" t="s">
        <v>153</v>
      </c>
      <c r="D130" s="142" t="s">
        <v>99</v>
      </c>
      <c r="E130" s="94" t="s">
        <v>111</v>
      </c>
      <c r="F130" s="25">
        <f t="shared" si="103"/>
        <v>1</v>
      </c>
      <c r="G130" s="25">
        <f t="shared" si="104"/>
        <v>1</v>
      </c>
      <c r="H130" s="7">
        <f t="shared" si="114"/>
        <v>6812.8515587758602</v>
      </c>
      <c r="I130" s="7">
        <f t="shared" si="115"/>
        <v>0</v>
      </c>
      <c r="J130" s="7">
        <f t="shared" si="116"/>
        <v>0</v>
      </c>
      <c r="K130" s="7">
        <f t="shared" si="117"/>
        <v>0</v>
      </c>
      <c r="L130" s="7">
        <f t="shared" si="118"/>
        <v>0</v>
      </c>
      <c r="M130" s="7">
        <f t="shared" si="119"/>
        <v>0</v>
      </c>
      <c r="N130" s="7">
        <f t="shared" si="120"/>
        <v>0</v>
      </c>
      <c r="O130" s="7">
        <f t="shared" si="121"/>
        <v>0</v>
      </c>
      <c r="P130" s="7">
        <f t="shared" si="122"/>
        <v>0</v>
      </c>
      <c r="Q130" s="7">
        <f t="shared" si="123"/>
        <v>0</v>
      </c>
      <c r="R130" s="7">
        <f t="shared" si="124"/>
        <v>0</v>
      </c>
      <c r="S130" s="7">
        <f t="shared" si="125"/>
        <v>0</v>
      </c>
      <c r="T130" s="7">
        <f t="shared" si="126"/>
        <v>0</v>
      </c>
      <c r="U130" s="7">
        <f t="shared" si="127"/>
        <v>0</v>
      </c>
      <c r="V130" s="7">
        <f t="shared" si="128"/>
        <v>0</v>
      </c>
      <c r="W130" s="91">
        <f t="shared" si="129"/>
        <v>0</v>
      </c>
      <c r="X130" s="91">
        <f t="shared" si="130"/>
        <v>0</v>
      </c>
      <c r="Y130" s="91">
        <f t="shared" si="131"/>
        <v>0</v>
      </c>
      <c r="Z130" s="91">
        <f t="shared" si="132"/>
        <v>0</v>
      </c>
      <c r="AA130" s="102">
        <f t="shared" si="105"/>
        <v>0</v>
      </c>
      <c r="AB130" s="102">
        <f t="shared" si="106"/>
        <v>0</v>
      </c>
      <c r="AC130" s="102">
        <f t="shared" si="107"/>
        <v>0</v>
      </c>
      <c r="AD130" s="106">
        <f t="shared" si="108"/>
        <v>6812.8515587758602</v>
      </c>
      <c r="AE130" s="106">
        <f t="shared" si="109"/>
        <v>0</v>
      </c>
      <c r="AF130" s="106">
        <f t="shared" si="110"/>
        <v>0</v>
      </c>
      <c r="AG130" s="106">
        <f t="shared" si="111"/>
        <v>0</v>
      </c>
      <c r="AH130" s="6">
        <v>0</v>
      </c>
      <c r="AI130" s="1">
        <f t="shared" si="112"/>
        <v>6812.8515587758602</v>
      </c>
    </row>
    <row r="131" spans="1:35">
      <c r="A131" s="26">
        <v>6.9000000000000008E-4</v>
      </c>
      <c r="B131" s="5">
        <f t="shared" si="113"/>
        <v>6645.5879679689378</v>
      </c>
      <c r="C131" s="94" t="s">
        <v>154</v>
      </c>
      <c r="D131" s="142" t="s">
        <v>93</v>
      </c>
      <c r="E131" s="94" t="s">
        <v>111</v>
      </c>
      <c r="F131" s="25">
        <f t="shared" ref="F131:F148" si="133">COUNTIF(H131:Z131,"&gt;1")</f>
        <v>1</v>
      </c>
      <c r="G131" s="25">
        <f t="shared" ref="G131:G148" si="134">COUNTIF(AD131:AH131,"&gt;1")</f>
        <v>1</v>
      </c>
      <c r="H131" s="7">
        <f t="shared" si="114"/>
        <v>6645.587277968938</v>
      </c>
      <c r="I131" s="7">
        <f t="shared" si="115"/>
        <v>0</v>
      </c>
      <c r="J131" s="7">
        <f t="shared" si="116"/>
        <v>0</v>
      </c>
      <c r="K131" s="7">
        <f t="shared" si="117"/>
        <v>0</v>
      </c>
      <c r="L131" s="7">
        <f t="shared" si="118"/>
        <v>0</v>
      </c>
      <c r="M131" s="7">
        <f t="shared" si="119"/>
        <v>0</v>
      </c>
      <c r="N131" s="7">
        <f t="shared" si="120"/>
        <v>0</v>
      </c>
      <c r="O131" s="7">
        <f t="shared" si="121"/>
        <v>0</v>
      </c>
      <c r="P131" s="7">
        <f t="shared" si="122"/>
        <v>0</v>
      </c>
      <c r="Q131" s="7">
        <f t="shared" si="123"/>
        <v>0</v>
      </c>
      <c r="R131" s="7">
        <f t="shared" si="124"/>
        <v>0</v>
      </c>
      <c r="S131" s="7">
        <f t="shared" si="125"/>
        <v>0</v>
      </c>
      <c r="T131" s="7">
        <f t="shared" si="126"/>
        <v>0</v>
      </c>
      <c r="U131" s="7">
        <f t="shared" si="127"/>
        <v>0</v>
      </c>
      <c r="V131" s="7">
        <f t="shared" si="128"/>
        <v>0</v>
      </c>
      <c r="W131" s="91">
        <f t="shared" si="129"/>
        <v>0</v>
      </c>
      <c r="X131" s="91">
        <f t="shared" si="130"/>
        <v>0</v>
      </c>
      <c r="Y131" s="91">
        <f t="shared" si="131"/>
        <v>0</v>
      </c>
      <c r="Z131" s="91">
        <f t="shared" si="132"/>
        <v>0</v>
      </c>
      <c r="AA131" s="102">
        <f t="shared" ref="AA131:AA148" si="135">LARGE(H131:R131,5)</f>
        <v>0</v>
      </c>
      <c r="AB131" s="102">
        <f t="shared" ref="AB131:AB148" si="136">LARGE(S131:V131,1)</f>
        <v>0</v>
      </c>
      <c r="AC131" s="102">
        <f t="shared" ref="AC131:AC148" si="137">LARGE(W131:Z131,1)</f>
        <v>0</v>
      </c>
      <c r="AD131" s="106">
        <f t="shared" ref="AD131:AD148" si="138">LARGE(H131:R131,1)</f>
        <v>6645.587277968938</v>
      </c>
      <c r="AE131" s="106">
        <f t="shared" ref="AE131:AE148" si="139">LARGE(H131:R131,2)</f>
        <v>0</v>
      </c>
      <c r="AF131" s="106">
        <f t="shared" ref="AF131:AF148" si="140">LARGE(H131:R131,3)</f>
        <v>0</v>
      </c>
      <c r="AG131" s="106">
        <f t="shared" ref="AG131:AG148" si="141">LARGE(H131:R131,4)</f>
        <v>0</v>
      </c>
      <c r="AH131" s="6">
        <v>0</v>
      </c>
      <c r="AI131" s="1">
        <f t="shared" ref="AI131:AI148" si="142">SUM(AD131:AG131)+AH131</f>
        <v>6645.587277968938</v>
      </c>
    </row>
    <row r="132" spans="1:35">
      <c r="A132" s="26">
        <v>7.000000000000001E-4</v>
      </c>
      <c r="B132" s="5">
        <f t="shared" si="113"/>
        <v>6357.0863685348268</v>
      </c>
      <c r="C132" s="94" t="s">
        <v>155</v>
      </c>
      <c r="D132" s="142" t="s">
        <v>99</v>
      </c>
      <c r="E132" s="94" t="s">
        <v>111</v>
      </c>
      <c r="F132" s="25">
        <f t="shared" si="133"/>
        <v>1</v>
      </c>
      <c r="G132" s="25">
        <f t="shared" si="134"/>
        <v>1</v>
      </c>
      <c r="H132" s="7">
        <f t="shared" si="114"/>
        <v>6357.0856685348272</v>
      </c>
      <c r="I132" s="7">
        <f t="shared" si="115"/>
        <v>0</v>
      </c>
      <c r="J132" s="7">
        <f t="shared" si="116"/>
        <v>0</v>
      </c>
      <c r="K132" s="7">
        <f t="shared" si="117"/>
        <v>0</v>
      </c>
      <c r="L132" s="7">
        <f t="shared" si="118"/>
        <v>0</v>
      </c>
      <c r="M132" s="7">
        <f t="shared" si="119"/>
        <v>0</v>
      </c>
      <c r="N132" s="7">
        <f t="shared" si="120"/>
        <v>0</v>
      </c>
      <c r="O132" s="7">
        <f t="shared" si="121"/>
        <v>0</v>
      </c>
      <c r="P132" s="7">
        <f t="shared" si="122"/>
        <v>0</v>
      </c>
      <c r="Q132" s="7">
        <f t="shared" si="123"/>
        <v>0</v>
      </c>
      <c r="R132" s="7">
        <f t="shared" si="124"/>
        <v>0</v>
      </c>
      <c r="S132" s="7">
        <f t="shared" si="125"/>
        <v>0</v>
      </c>
      <c r="T132" s="7">
        <f t="shared" si="126"/>
        <v>0</v>
      </c>
      <c r="U132" s="7">
        <f t="shared" si="127"/>
        <v>0</v>
      </c>
      <c r="V132" s="7">
        <f t="shared" si="128"/>
        <v>0</v>
      </c>
      <c r="W132" s="91">
        <f t="shared" si="129"/>
        <v>0</v>
      </c>
      <c r="X132" s="91">
        <f t="shared" si="130"/>
        <v>0</v>
      </c>
      <c r="Y132" s="91">
        <f t="shared" si="131"/>
        <v>0</v>
      </c>
      <c r="Z132" s="91">
        <f t="shared" si="132"/>
        <v>0</v>
      </c>
      <c r="AA132" s="102">
        <f t="shared" si="135"/>
        <v>0</v>
      </c>
      <c r="AB132" s="102">
        <f t="shared" si="136"/>
        <v>0</v>
      </c>
      <c r="AC132" s="102">
        <f t="shared" si="137"/>
        <v>0</v>
      </c>
      <c r="AD132" s="106">
        <f t="shared" si="138"/>
        <v>6357.0856685348272</v>
      </c>
      <c r="AE132" s="106">
        <f t="shared" si="139"/>
        <v>0</v>
      </c>
      <c r="AF132" s="106">
        <f t="shared" si="140"/>
        <v>0</v>
      </c>
      <c r="AG132" s="106">
        <f t="shared" si="141"/>
        <v>0</v>
      </c>
      <c r="AH132" s="6">
        <v>0</v>
      </c>
      <c r="AI132" s="1">
        <f t="shared" si="142"/>
        <v>6357.0856685348272</v>
      </c>
    </row>
    <row r="133" spans="1:35">
      <c r="A133" s="26">
        <v>7.1000000000000013E-4</v>
      </c>
      <c r="B133" s="5">
        <f t="shared" si="113"/>
        <v>39502.753400792019</v>
      </c>
      <c r="C133" s="94" t="s">
        <v>165</v>
      </c>
      <c r="D133" s="142" t="s">
        <v>115</v>
      </c>
      <c r="E133" s="94" t="s">
        <v>111</v>
      </c>
      <c r="F133" s="25">
        <f t="shared" si="133"/>
        <v>4</v>
      </c>
      <c r="G133" s="25">
        <f t="shared" si="134"/>
        <v>4</v>
      </c>
      <c r="H133" s="7">
        <f t="shared" si="114"/>
        <v>0</v>
      </c>
      <c r="I133" s="7">
        <f t="shared" si="115"/>
        <v>9744.2560175054696</v>
      </c>
      <c r="J133" s="7">
        <f t="shared" si="116"/>
        <v>10000</v>
      </c>
      <c r="K133" s="7">
        <f t="shared" si="117"/>
        <v>9819.0526875997857</v>
      </c>
      <c r="L133" s="7">
        <f t="shared" si="118"/>
        <v>0</v>
      </c>
      <c r="M133" s="7">
        <f t="shared" si="119"/>
        <v>0</v>
      </c>
      <c r="N133" s="7">
        <f t="shared" si="120"/>
        <v>9939.4439856867593</v>
      </c>
      <c r="O133" s="7">
        <f t="shared" si="121"/>
        <v>0</v>
      </c>
      <c r="P133" s="7">
        <f t="shared" si="122"/>
        <v>0</v>
      </c>
      <c r="Q133" s="7">
        <f t="shared" si="123"/>
        <v>0</v>
      </c>
      <c r="R133" s="7">
        <f t="shared" si="124"/>
        <v>0</v>
      </c>
      <c r="S133" s="7">
        <f t="shared" si="125"/>
        <v>0</v>
      </c>
      <c r="T133" s="7">
        <f t="shared" si="126"/>
        <v>0</v>
      </c>
      <c r="U133" s="7">
        <f t="shared" si="127"/>
        <v>0</v>
      </c>
      <c r="V133" s="7">
        <f t="shared" si="128"/>
        <v>0</v>
      </c>
      <c r="W133" s="91">
        <f t="shared" si="129"/>
        <v>0</v>
      </c>
      <c r="X133" s="91">
        <f t="shared" si="130"/>
        <v>0</v>
      </c>
      <c r="Y133" s="91">
        <f t="shared" si="131"/>
        <v>0</v>
      </c>
      <c r="Z133" s="91">
        <f t="shared" si="132"/>
        <v>0</v>
      </c>
      <c r="AA133" s="102">
        <f t="shared" si="135"/>
        <v>0</v>
      </c>
      <c r="AB133" s="102">
        <f t="shared" si="136"/>
        <v>0</v>
      </c>
      <c r="AC133" s="102">
        <f t="shared" si="137"/>
        <v>0</v>
      </c>
      <c r="AD133" s="106">
        <f t="shared" si="138"/>
        <v>10000</v>
      </c>
      <c r="AE133" s="106">
        <f t="shared" si="139"/>
        <v>9939.4439856867593</v>
      </c>
      <c r="AF133" s="106">
        <f t="shared" si="140"/>
        <v>9819.0526875997857</v>
      </c>
      <c r="AG133" s="106">
        <f t="shared" si="141"/>
        <v>9744.2560175054696</v>
      </c>
      <c r="AH133" s="6">
        <v>0</v>
      </c>
      <c r="AI133" s="1">
        <f t="shared" si="142"/>
        <v>39502.752690792018</v>
      </c>
    </row>
    <row r="134" spans="1:35">
      <c r="A134" s="26">
        <v>7.2000000000000005E-4</v>
      </c>
      <c r="B134" s="5">
        <f t="shared" si="113"/>
        <v>7145.0067368471719</v>
      </c>
      <c r="C134" s="94" t="s">
        <v>195</v>
      </c>
      <c r="D134" s="142" t="s">
        <v>164</v>
      </c>
      <c r="E134" s="94" t="s">
        <v>111</v>
      </c>
      <c r="F134" s="25">
        <f t="shared" si="133"/>
        <v>1</v>
      </c>
      <c r="G134" s="25">
        <f t="shared" si="134"/>
        <v>1</v>
      </c>
      <c r="H134" s="7">
        <f t="shared" si="114"/>
        <v>0</v>
      </c>
      <c r="I134" s="7">
        <f t="shared" si="115"/>
        <v>7145.0060168471718</v>
      </c>
      <c r="J134" s="7">
        <f t="shared" si="116"/>
        <v>0</v>
      </c>
      <c r="K134" s="7">
        <f t="shared" si="117"/>
        <v>0</v>
      </c>
      <c r="L134" s="7">
        <f t="shared" si="118"/>
        <v>0</v>
      </c>
      <c r="M134" s="7">
        <f t="shared" si="119"/>
        <v>0</v>
      </c>
      <c r="N134" s="7">
        <f t="shared" si="120"/>
        <v>0</v>
      </c>
      <c r="O134" s="7">
        <f t="shared" si="121"/>
        <v>0</v>
      </c>
      <c r="P134" s="7">
        <f t="shared" si="122"/>
        <v>0</v>
      </c>
      <c r="Q134" s="7">
        <f t="shared" si="123"/>
        <v>0</v>
      </c>
      <c r="R134" s="7">
        <f t="shared" si="124"/>
        <v>0</v>
      </c>
      <c r="S134" s="7">
        <f t="shared" si="125"/>
        <v>0</v>
      </c>
      <c r="T134" s="7">
        <f t="shared" si="126"/>
        <v>0</v>
      </c>
      <c r="U134" s="7">
        <f t="shared" si="127"/>
        <v>0</v>
      </c>
      <c r="V134" s="7">
        <f t="shared" si="128"/>
        <v>0</v>
      </c>
      <c r="W134" s="91">
        <f t="shared" si="129"/>
        <v>0</v>
      </c>
      <c r="X134" s="91">
        <f t="shared" si="130"/>
        <v>0</v>
      </c>
      <c r="Y134" s="91">
        <f t="shared" si="131"/>
        <v>0</v>
      </c>
      <c r="Z134" s="91">
        <f t="shared" si="132"/>
        <v>0</v>
      </c>
      <c r="AA134" s="102">
        <f t="shared" si="135"/>
        <v>0</v>
      </c>
      <c r="AB134" s="102">
        <f t="shared" si="136"/>
        <v>0</v>
      </c>
      <c r="AC134" s="102">
        <f t="shared" si="137"/>
        <v>0</v>
      </c>
      <c r="AD134" s="106">
        <f t="shared" si="138"/>
        <v>7145.0060168471718</v>
      </c>
      <c r="AE134" s="106">
        <f t="shared" si="139"/>
        <v>0</v>
      </c>
      <c r="AF134" s="106">
        <f t="shared" si="140"/>
        <v>0</v>
      </c>
      <c r="AG134" s="106">
        <f t="shared" si="141"/>
        <v>0</v>
      </c>
      <c r="AH134" s="6">
        <v>0</v>
      </c>
      <c r="AI134" s="1">
        <f t="shared" si="142"/>
        <v>7145.0060168471718</v>
      </c>
    </row>
    <row r="135" spans="1:35">
      <c r="A135" s="26">
        <v>7.3000000000000007E-4</v>
      </c>
      <c r="B135" s="5">
        <f t="shared" si="113"/>
        <v>14516.42922864928</v>
      </c>
      <c r="C135" s="94" t="s">
        <v>163</v>
      </c>
      <c r="D135" s="142" t="s">
        <v>93</v>
      </c>
      <c r="E135" s="94" t="s">
        <v>111</v>
      </c>
      <c r="F135" s="25">
        <f t="shared" si="133"/>
        <v>2</v>
      </c>
      <c r="G135" s="25">
        <f t="shared" si="134"/>
        <v>2</v>
      </c>
      <c r="H135" s="7">
        <f t="shared" si="114"/>
        <v>7182.6314202432395</v>
      </c>
      <c r="I135" s="7">
        <f t="shared" si="115"/>
        <v>0</v>
      </c>
      <c r="J135" s="7">
        <f t="shared" si="116"/>
        <v>0</v>
      </c>
      <c r="K135" s="7">
        <f t="shared" si="117"/>
        <v>7333.7970784060408</v>
      </c>
      <c r="L135" s="7">
        <f t="shared" si="118"/>
        <v>0</v>
      </c>
      <c r="M135" s="7">
        <f t="shared" si="119"/>
        <v>0</v>
      </c>
      <c r="N135" s="7">
        <f t="shared" si="120"/>
        <v>0</v>
      </c>
      <c r="O135" s="7">
        <f t="shared" si="121"/>
        <v>0</v>
      </c>
      <c r="P135" s="7">
        <f t="shared" si="122"/>
        <v>0</v>
      </c>
      <c r="Q135" s="7">
        <f t="shared" si="123"/>
        <v>0</v>
      </c>
      <c r="R135" s="7">
        <f t="shared" si="124"/>
        <v>0</v>
      </c>
      <c r="S135" s="7">
        <f t="shared" si="125"/>
        <v>0</v>
      </c>
      <c r="T135" s="7">
        <f t="shared" si="126"/>
        <v>0</v>
      </c>
      <c r="U135" s="7">
        <f t="shared" si="127"/>
        <v>0</v>
      </c>
      <c r="V135" s="7">
        <f t="shared" si="128"/>
        <v>0</v>
      </c>
      <c r="W135" s="91">
        <f t="shared" si="129"/>
        <v>0</v>
      </c>
      <c r="X135" s="91">
        <f t="shared" si="130"/>
        <v>0</v>
      </c>
      <c r="Y135" s="91">
        <f t="shared" si="131"/>
        <v>0</v>
      </c>
      <c r="Z135" s="91">
        <f t="shared" si="132"/>
        <v>0</v>
      </c>
      <c r="AA135" s="102">
        <f t="shared" si="135"/>
        <v>0</v>
      </c>
      <c r="AB135" s="102">
        <f t="shared" si="136"/>
        <v>0</v>
      </c>
      <c r="AC135" s="102">
        <f t="shared" si="137"/>
        <v>0</v>
      </c>
      <c r="AD135" s="106">
        <f t="shared" si="138"/>
        <v>7333.7970784060408</v>
      </c>
      <c r="AE135" s="106">
        <f t="shared" si="139"/>
        <v>7182.6314202432395</v>
      </c>
      <c r="AF135" s="106">
        <f t="shared" si="140"/>
        <v>0</v>
      </c>
      <c r="AG135" s="106">
        <f t="shared" si="141"/>
        <v>0</v>
      </c>
      <c r="AH135" s="6">
        <v>0</v>
      </c>
      <c r="AI135" s="1">
        <f t="shared" si="142"/>
        <v>14516.42849864928</v>
      </c>
    </row>
    <row r="136" spans="1:35">
      <c r="A136" s="26">
        <v>7.400000000000001E-4</v>
      </c>
      <c r="B136" s="5">
        <f t="shared" si="113"/>
        <v>14123.42038423281</v>
      </c>
      <c r="C136" s="94" t="s">
        <v>196</v>
      </c>
      <c r="D136" s="94" t="s">
        <v>203</v>
      </c>
      <c r="E136" s="94" t="s">
        <v>111</v>
      </c>
      <c r="F136" s="25">
        <f t="shared" si="133"/>
        <v>2</v>
      </c>
      <c r="G136" s="25">
        <f t="shared" si="134"/>
        <v>2</v>
      </c>
      <c r="H136" s="7">
        <f t="shared" si="114"/>
        <v>0</v>
      </c>
      <c r="I136" s="7">
        <f t="shared" si="115"/>
        <v>7132.132132132132</v>
      </c>
      <c r="J136" s="7">
        <f t="shared" si="116"/>
        <v>0</v>
      </c>
      <c r="K136" s="7">
        <f t="shared" si="117"/>
        <v>0</v>
      </c>
      <c r="L136" s="7">
        <f t="shared" si="118"/>
        <v>0</v>
      </c>
      <c r="M136" s="7">
        <f t="shared" si="119"/>
        <v>0</v>
      </c>
      <c r="N136" s="7">
        <f t="shared" si="120"/>
        <v>6991.2875121006782</v>
      </c>
      <c r="O136" s="7">
        <f t="shared" si="121"/>
        <v>0</v>
      </c>
      <c r="P136" s="7">
        <f t="shared" si="122"/>
        <v>0</v>
      </c>
      <c r="Q136" s="7">
        <f t="shared" si="123"/>
        <v>0</v>
      </c>
      <c r="R136" s="7">
        <f t="shared" si="124"/>
        <v>0</v>
      </c>
      <c r="S136" s="7">
        <f t="shared" si="125"/>
        <v>0</v>
      </c>
      <c r="T136" s="7">
        <f t="shared" si="126"/>
        <v>0</v>
      </c>
      <c r="U136" s="7">
        <f t="shared" si="127"/>
        <v>0</v>
      </c>
      <c r="V136" s="7">
        <f t="shared" si="128"/>
        <v>0</v>
      </c>
      <c r="W136" s="91">
        <f t="shared" si="129"/>
        <v>0</v>
      </c>
      <c r="X136" s="91">
        <f t="shared" si="130"/>
        <v>0</v>
      </c>
      <c r="Y136" s="91">
        <f t="shared" si="131"/>
        <v>0</v>
      </c>
      <c r="Z136" s="91">
        <f t="shared" si="132"/>
        <v>0</v>
      </c>
      <c r="AA136" s="102">
        <f t="shared" si="135"/>
        <v>0</v>
      </c>
      <c r="AB136" s="102">
        <f t="shared" si="136"/>
        <v>0</v>
      </c>
      <c r="AC136" s="102">
        <f t="shared" si="137"/>
        <v>0</v>
      </c>
      <c r="AD136" s="106">
        <f t="shared" si="138"/>
        <v>7132.132132132132</v>
      </c>
      <c r="AE136" s="106">
        <f t="shared" si="139"/>
        <v>6991.2875121006782</v>
      </c>
      <c r="AF136" s="106">
        <f t="shared" si="140"/>
        <v>0</v>
      </c>
      <c r="AG136" s="106">
        <f t="shared" si="141"/>
        <v>0</v>
      </c>
      <c r="AH136" s="6">
        <v>0</v>
      </c>
      <c r="AI136" s="1">
        <f t="shared" si="142"/>
        <v>14123.41964423281</v>
      </c>
    </row>
    <row r="137" spans="1:35">
      <c r="A137" s="26">
        <v>7.5000000000000002E-4</v>
      </c>
      <c r="B137" s="5">
        <f t="shared" si="113"/>
        <v>7101.5655860410634</v>
      </c>
      <c r="C137" s="94" t="s">
        <v>197</v>
      </c>
      <c r="D137" s="94" t="s">
        <v>203</v>
      </c>
      <c r="E137" s="94" t="s">
        <v>111</v>
      </c>
      <c r="F137" s="25">
        <f t="shared" si="133"/>
        <v>1</v>
      </c>
      <c r="G137" s="25">
        <f t="shared" si="134"/>
        <v>1</v>
      </c>
      <c r="H137" s="7">
        <f t="shared" si="114"/>
        <v>0</v>
      </c>
      <c r="I137" s="7">
        <f t="shared" si="115"/>
        <v>7101.5648360410632</v>
      </c>
      <c r="J137" s="7">
        <f t="shared" si="116"/>
        <v>0</v>
      </c>
      <c r="K137" s="7">
        <f t="shared" si="117"/>
        <v>0</v>
      </c>
      <c r="L137" s="7">
        <f t="shared" si="118"/>
        <v>0</v>
      </c>
      <c r="M137" s="7">
        <f t="shared" si="119"/>
        <v>0</v>
      </c>
      <c r="N137" s="7">
        <f t="shared" si="120"/>
        <v>0</v>
      </c>
      <c r="O137" s="7">
        <f t="shared" si="121"/>
        <v>0</v>
      </c>
      <c r="P137" s="7">
        <f t="shared" si="122"/>
        <v>0</v>
      </c>
      <c r="Q137" s="7">
        <f t="shared" si="123"/>
        <v>0</v>
      </c>
      <c r="R137" s="7">
        <f t="shared" si="124"/>
        <v>0</v>
      </c>
      <c r="S137" s="7">
        <f t="shared" si="125"/>
        <v>0</v>
      </c>
      <c r="T137" s="7">
        <f t="shared" si="126"/>
        <v>0</v>
      </c>
      <c r="U137" s="7">
        <f t="shared" si="127"/>
        <v>0</v>
      </c>
      <c r="V137" s="7">
        <f t="shared" si="128"/>
        <v>0</v>
      </c>
      <c r="W137" s="91">
        <f t="shared" si="129"/>
        <v>0</v>
      </c>
      <c r="X137" s="91">
        <f t="shared" si="130"/>
        <v>0</v>
      </c>
      <c r="Y137" s="91">
        <f t="shared" si="131"/>
        <v>0</v>
      </c>
      <c r="Z137" s="91">
        <f t="shared" si="132"/>
        <v>0</v>
      </c>
      <c r="AA137" s="102">
        <f t="shared" si="135"/>
        <v>0</v>
      </c>
      <c r="AB137" s="102">
        <f t="shared" si="136"/>
        <v>0</v>
      </c>
      <c r="AC137" s="102">
        <f t="shared" si="137"/>
        <v>0</v>
      </c>
      <c r="AD137" s="106">
        <f t="shared" si="138"/>
        <v>7101.5648360410632</v>
      </c>
      <c r="AE137" s="106">
        <f t="shared" si="139"/>
        <v>0</v>
      </c>
      <c r="AF137" s="106">
        <f t="shared" si="140"/>
        <v>0</v>
      </c>
      <c r="AG137" s="106">
        <f t="shared" si="141"/>
        <v>0</v>
      </c>
      <c r="AH137" s="6">
        <v>0</v>
      </c>
      <c r="AI137" s="1">
        <f t="shared" si="142"/>
        <v>7101.5648360410632</v>
      </c>
    </row>
    <row r="138" spans="1:35">
      <c r="A138" s="26">
        <v>7.6000000000000004E-4</v>
      </c>
      <c r="B138" s="5">
        <f t="shared" si="113"/>
        <v>7037.0377970370364</v>
      </c>
      <c r="C138" s="94" t="s">
        <v>198</v>
      </c>
      <c r="D138" s="94" t="s">
        <v>85</v>
      </c>
      <c r="E138" s="94" t="s">
        <v>111</v>
      </c>
      <c r="F138" s="25">
        <f t="shared" si="133"/>
        <v>1</v>
      </c>
      <c r="G138" s="25">
        <f t="shared" si="134"/>
        <v>1</v>
      </c>
      <c r="H138" s="7">
        <f t="shared" si="114"/>
        <v>0</v>
      </c>
      <c r="I138" s="7">
        <f t="shared" si="115"/>
        <v>7037.0370370370365</v>
      </c>
      <c r="J138" s="7">
        <f t="shared" si="116"/>
        <v>0</v>
      </c>
      <c r="K138" s="7">
        <f t="shared" si="117"/>
        <v>0</v>
      </c>
      <c r="L138" s="7">
        <f t="shared" si="118"/>
        <v>0</v>
      </c>
      <c r="M138" s="7">
        <f t="shared" si="119"/>
        <v>0</v>
      </c>
      <c r="N138" s="7">
        <f t="shared" si="120"/>
        <v>0</v>
      </c>
      <c r="O138" s="7">
        <f t="shared" si="121"/>
        <v>0</v>
      </c>
      <c r="P138" s="7">
        <f t="shared" si="122"/>
        <v>0</v>
      </c>
      <c r="Q138" s="7">
        <f t="shared" si="123"/>
        <v>0</v>
      </c>
      <c r="R138" s="7">
        <f t="shared" si="124"/>
        <v>0</v>
      </c>
      <c r="S138" s="7">
        <f t="shared" si="125"/>
        <v>0</v>
      </c>
      <c r="T138" s="7">
        <f t="shared" si="126"/>
        <v>0</v>
      </c>
      <c r="U138" s="7">
        <f t="shared" si="127"/>
        <v>0</v>
      </c>
      <c r="V138" s="7">
        <f t="shared" si="128"/>
        <v>0</v>
      </c>
      <c r="W138" s="91">
        <f t="shared" si="129"/>
        <v>0</v>
      </c>
      <c r="X138" s="91">
        <f t="shared" si="130"/>
        <v>0</v>
      </c>
      <c r="Y138" s="91">
        <f t="shared" si="131"/>
        <v>0</v>
      </c>
      <c r="Z138" s="91">
        <f t="shared" si="132"/>
        <v>0</v>
      </c>
      <c r="AA138" s="102">
        <f t="shared" si="135"/>
        <v>0</v>
      </c>
      <c r="AB138" s="102">
        <f t="shared" si="136"/>
        <v>0</v>
      </c>
      <c r="AC138" s="102">
        <f t="shared" si="137"/>
        <v>0</v>
      </c>
      <c r="AD138" s="106">
        <f t="shared" si="138"/>
        <v>7037.0370370370365</v>
      </c>
      <c r="AE138" s="106">
        <f t="shared" si="139"/>
        <v>0</v>
      </c>
      <c r="AF138" s="106">
        <f t="shared" si="140"/>
        <v>0</v>
      </c>
      <c r="AG138" s="106">
        <f t="shared" si="141"/>
        <v>0</v>
      </c>
      <c r="AH138" s="6">
        <v>0</v>
      </c>
      <c r="AI138" s="1">
        <f t="shared" si="142"/>
        <v>7037.0370370370365</v>
      </c>
    </row>
    <row r="139" spans="1:35">
      <c r="A139" s="26">
        <v>7.7000000000000007E-4</v>
      </c>
      <c r="B139" s="5">
        <f t="shared" si="113"/>
        <v>35879.446843041464</v>
      </c>
      <c r="C139" s="94" t="s">
        <v>171</v>
      </c>
      <c r="D139" s="94" t="s">
        <v>95</v>
      </c>
      <c r="E139" s="94" t="s">
        <v>111</v>
      </c>
      <c r="F139" s="25">
        <f t="shared" si="133"/>
        <v>4</v>
      </c>
      <c r="G139" s="25">
        <f t="shared" si="134"/>
        <v>4</v>
      </c>
      <c r="H139" s="7">
        <f t="shared" si="114"/>
        <v>0</v>
      </c>
      <c r="I139" s="7">
        <f t="shared" si="115"/>
        <v>8598.8414192614055</v>
      </c>
      <c r="J139" s="7">
        <f t="shared" si="116"/>
        <v>9084.2445328031808</v>
      </c>
      <c r="K139" s="7">
        <f t="shared" si="117"/>
        <v>0</v>
      </c>
      <c r="L139" s="7">
        <f t="shared" si="118"/>
        <v>0</v>
      </c>
      <c r="M139" s="7">
        <f t="shared" si="119"/>
        <v>9153.0343007915562</v>
      </c>
      <c r="N139" s="7">
        <f t="shared" si="120"/>
        <v>9043.3258201853241</v>
      </c>
      <c r="O139" s="7">
        <f t="shared" si="121"/>
        <v>0</v>
      </c>
      <c r="P139" s="7">
        <f t="shared" si="122"/>
        <v>0</v>
      </c>
      <c r="Q139" s="7">
        <f t="shared" si="123"/>
        <v>0</v>
      </c>
      <c r="R139" s="7">
        <f t="shared" si="124"/>
        <v>0</v>
      </c>
      <c r="S139" s="7">
        <f t="shared" si="125"/>
        <v>0</v>
      </c>
      <c r="T139" s="7">
        <f t="shared" si="126"/>
        <v>0</v>
      </c>
      <c r="U139" s="7">
        <f t="shared" si="127"/>
        <v>0</v>
      </c>
      <c r="V139" s="7">
        <f t="shared" si="128"/>
        <v>0</v>
      </c>
      <c r="W139" s="91">
        <f t="shared" si="129"/>
        <v>0</v>
      </c>
      <c r="X139" s="91">
        <f t="shared" si="130"/>
        <v>0</v>
      </c>
      <c r="Y139" s="91">
        <f t="shared" si="131"/>
        <v>0</v>
      </c>
      <c r="Z139" s="91">
        <f t="shared" si="132"/>
        <v>0</v>
      </c>
      <c r="AA139" s="102">
        <f t="shared" si="135"/>
        <v>0</v>
      </c>
      <c r="AB139" s="102">
        <f t="shared" si="136"/>
        <v>0</v>
      </c>
      <c r="AC139" s="102">
        <f t="shared" si="137"/>
        <v>0</v>
      </c>
      <c r="AD139" s="106">
        <f t="shared" si="138"/>
        <v>9153.0343007915562</v>
      </c>
      <c r="AE139" s="106">
        <f t="shared" si="139"/>
        <v>9084.2445328031808</v>
      </c>
      <c r="AF139" s="106">
        <f t="shared" si="140"/>
        <v>9043.3258201853241</v>
      </c>
      <c r="AG139" s="106">
        <f t="shared" si="141"/>
        <v>8598.8414192614055</v>
      </c>
      <c r="AH139" s="6">
        <v>0</v>
      </c>
      <c r="AI139" s="1">
        <f t="shared" si="142"/>
        <v>35879.446073041465</v>
      </c>
    </row>
    <row r="140" spans="1:35">
      <c r="A140" s="26">
        <v>7.8000000000000009E-4</v>
      </c>
      <c r="B140" s="5">
        <f t="shared" si="113"/>
        <v>8632.179117775624</v>
      </c>
      <c r="C140" s="94" t="s">
        <v>170</v>
      </c>
      <c r="D140" s="94" t="s">
        <v>203</v>
      </c>
      <c r="E140" s="94" t="s">
        <v>111</v>
      </c>
      <c r="F140" s="25">
        <f t="shared" si="133"/>
        <v>1</v>
      </c>
      <c r="G140" s="25">
        <f t="shared" si="134"/>
        <v>1</v>
      </c>
      <c r="H140" s="7">
        <f t="shared" si="114"/>
        <v>0</v>
      </c>
      <c r="I140" s="7">
        <f t="shared" si="115"/>
        <v>8632.1783377756237</v>
      </c>
      <c r="J140" s="7">
        <f t="shared" si="116"/>
        <v>0</v>
      </c>
      <c r="K140" s="7">
        <f t="shared" si="117"/>
        <v>0</v>
      </c>
      <c r="L140" s="7">
        <f t="shared" si="118"/>
        <v>0</v>
      </c>
      <c r="M140" s="7">
        <f t="shared" si="119"/>
        <v>0</v>
      </c>
      <c r="N140" s="7">
        <f t="shared" si="120"/>
        <v>0</v>
      </c>
      <c r="O140" s="7">
        <f t="shared" si="121"/>
        <v>0</v>
      </c>
      <c r="P140" s="7">
        <f t="shared" si="122"/>
        <v>0</v>
      </c>
      <c r="Q140" s="7">
        <f t="shared" si="123"/>
        <v>0</v>
      </c>
      <c r="R140" s="7">
        <f t="shared" si="124"/>
        <v>0</v>
      </c>
      <c r="S140" s="7">
        <f t="shared" si="125"/>
        <v>0</v>
      </c>
      <c r="T140" s="7">
        <f t="shared" si="126"/>
        <v>0</v>
      </c>
      <c r="U140" s="7">
        <f t="shared" si="127"/>
        <v>0</v>
      </c>
      <c r="V140" s="7">
        <f t="shared" si="128"/>
        <v>0</v>
      </c>
      <c r="W140" s="91">
        <f t="shared" si="129"/>
        <v>0</v>
      </c>
      <c r="X140" s="91">
        <f t="shared" si="130"/>
        <v>0</v>
      </c>
      <c r="Y140" s="91">
        <f t="shared" si="131"/>
        <v>0</v>
      </c>
      <c r="Z140" s="91">
        <f t="shared" si="132"/>
        <v>0</v>
      </c>
      <c r="AA140" s="102">
        <f t="shared" si="135"/>
        <v>0</v>
      </c>
      <c r="AB140" s="102">
        <f t="shared" si="136"/>
        <v>0</v>
      </c>
      <c r="AC140" s="102">
        <f t="shared" si="137"/>
        <v>0</v>
      </c>
      <c r="AD140" s="106">
        <f t="shared" si="138"/>
        <v>8632.1783377756237</v>
      </c>
      <c r="AE140" s="106">
        <f t="shared" si="139"/>
        <v>0</v>
      </c>
      <c r="AF140" s="106">
        <f t="shared" si="140"/>
        <v>0</v>
      </c>
      <c r="AG140" s="106">
        <f t="shared" si="141"/>
        <v>0</v>
      </c>
      <c r="AH140" s="6">
        <v>0</v>
      </c>
      <c r="AI140" s="1">
        <f t="shared" si="142"/>
        <v>8632.1783377756237</v>
      </c>
    </row>
    <row r="141" spans="1:35">
      <c r="A141" s="26">
        <v>7.9000000000000012E-4</v>
      </c>
      <c r="B141" s="5">
        <f t="shared" si="113"/>
        <v>8455.9704078495124</v>
      </c>
      <c r="C141" s="94" t="s">
        <v>174</v>
      </c>
      <c r="D141" s="94" t="s">
        <v>99</v>
      </c>
      <c r="E141" s="94" t="s">
        <v>111</v>
      </c>
      <c r="F141" s="25">
        <f t="shared" si="133"/>
        <v>1</v>
      </c>
      <c r="G141" s="25">
        <f t="shared" si="134"/>
        <v>1</v>
      </c>
      <c r="H141" s="7">
        <f t="shared" si="114"/>
        <v>0</v>
      </c>
      <c r="I141" s="7">
        <f t="shared" si="115"/>
        <v>8455.9696178495124</v>
      </c>
      <c r="J141" s="7">
        <f t="shared" si="116"/>
        <v>0</v>
      </c>
      <c r="K141" s="7">
        <f t="shared" si="117"/>
        <v>0</v>
      </c>
      <c r="L141" s="7">
        <f t="shared" si="118"/>
        <v>0</v>
      </c>
      <c r="M141" s="7">
        <f t="shared" si="119"/>
        <v>0</v>
      </c>
      <c r="N141" s="7">
        <f t="shared" si="120"/>
        <v>0</v>
      </c>
      <c r="O141" s="7">
        <f t="shared" si="121"/>
        <v>0</v>
      </c>
      <c r="P141" s="7">
        <f t="shared" si="122"/>
        <v>0</v>
      </c>
      <c r="Q141" s="7">
        <f t="shared" si="123"/>
        <v>0</v>
      </c>
      <c r="R141" s="7">
        <f t="shared" si="124"/>
        <v>0</v>
      </c>
      <c r="S141" s="7">
        <f t="shared" si="125"/>
        <v>0</v>
      </c>
      <c r="T141" s="7">
        <f t="shared" si="126"/>
        <v>0</v>
      </c>
      <c r="U141" s="7">
        <f t="shared" si="127"/>
        <v>0</v>
      </c>
      <c r="V141" s="7">
        <f t="shared" si="128"/>
        <v>0</v>
      </c>
      <c r="W141" s="91">
        <f t="shared" si="129"/>
        <v>0</v>
      </c>
      <c r="X141" s="91">
        <f t="shared" si="130"/>
        <v>0</v>
      </c>
      <c r="Y141" s="91">
        <f t="shared" si="131"/>
        <v>0</v>
      </c>
      <c r="Z141" s="91">
        <f t="shared" si="132"/>
        <v>0</v>
      </c>
      <c r="AA141" s="102">
        <f t="shared" si="135"/>
        <v>0</v>
      </c>
      <c r="AB141" s="102">
        <f t="shared" si="136"/>
        <v>0</v>
      </c>
      <c r="AC141" s="102">
        <f t="shared" si="137"/>
        <v>0</v>
      </c>
      <c r="AD141" s="106">
        <f t="shared" si="138"/>
        <v>8455.9696178495124</v>
      </c>
      <c r="AE141" s="106">
        <f t="shared" si="139"/>
        <v>0</v>
      </c>
      <c r="AF141" s="106">
        <f t="shared" si="140"/>
        <v>0</v>
      </c>
      <c r="AG141" s="106">
        <f t="shared" si="141"/>
        <v>0</v>
      </c>
      <c r="AH141" s="6">
        <v>0</v>
      </c>
      <c r="AI141" s="1">
        <f t="shared" si="142"/>
        <v>8455.9696178495124</v>
      </c>
    </row>
    <row r="142" spans="1:35">
      <c r="A142" s="26">
        <v>8.0000000000000015E-4</v>
      </c>
      <c r="B142" s="5">
        <f t="shared" si="113"/>
        <v>8317.7687196824663</v>
      </c>
      <c r="C142" s="94" t="s">
        <v>177</v>
      </c>
      <c r="D142" s="94" t="s">
        <v>99</v>
      </c>
      <c r="E142" s="94" t="s">
        <v>111</v>
      </c>
      <c r="F142" s="25">
        <f t="shared" si="133"/>
        <v>1</v>
      </c>
      <c r="G142" s="25">
        <f t="shared" si="134"/>
        <v>1</v>
      </c>
      <c r="H142" s="7">
        <f t="shared" si="114"/>
        <v>0</v>
      </c>
      <c r="I142" s="7">
        <f t="shared" si="115"/>
        <v>8317.7679196824665</v>
      </c>
      <c r="J142" s="7">
        <f t="shared" si="116"/>
        <v>0</v>
      </c>
      <c r="K142" s="7">
        <f t="shared" si="117"/>
        <v>0</v>
      </c>
      <c r="L142" s="7">
        <f t="shared" si="118"/>
        <v>0</v>
      </c>
      <c r="M142" s="7">
        <f t="shared" si="119"/>
        <v>0</v>
      </c>
      <c r="N142" s="7">
        <f t="shared" si="120"/>
        <v>0</v>
      </c>
      <c r="O142" s="7">
        <f t="shared" si="121"/>
        <v>0</v>
      </c>
      <c r="P142" s="7">
        <f t="shared" si="122"/>
        <v>0</v>
      </c>
      <c r="Q142" s="7">
        <f t="shared" si="123"/>
        <v>0</v>
      </c>
      <c r="R142" s="7">
        <f t="shared" si="124"/>
        <v>0</v>
      </c>
      <c r="S142" s="7">
        <f t="shared" si="125"/>
        <v>0</v>
      </c>
      <c r="T142" s="7">
        <f t="shared" si="126"/>
        <v>0</v>
      </c>
      <c r="U142" s="7">
        <f t="shared" si="127"/>
        <v>0</v>
      </c>
      <c r="V142" s="7">
        <f t="shared" si="128"/>
        <v>0</v>
      </c>
      <c r="W142" s="91">
        <f t="shared" si="129"/>
        <v>0</v>
      </c>
      <c r="X142" s="91">
        <f t="shared" si="130"/>
        <v>0</v>
      </c>
      <c r="Y142" s="91">
        <f t="shared" si="131"/>
        <v>0</v>
      </c>
      <c r="Z142" s="91">
        <f t="shared" si="132"/>
        <v>0</v>
      </c>
      <c r="AA142" s="102">
        <f t="shared" si="135"/>
        <v>0</v>
      </c>
      <c r="AB142" s="102">
        <f t="shared" si="136"/>
        <v>0</v>
      </c>
      <c r="AC142" s="102">
        <f t="shared" si="137"/>
        <v>0</v>
      </c>
      <c r="AD142" s="106">
        <f t="shared" si="138"/>
        <v>8317.7679196824665</v>
      </c>
      <c r="AE142" s="106">
        <f t="shared" si="139"/>
        <v>0</v>
      </c>
      <c r="AF142" s="106">
        <f t="shared" si="140"/>
        <v>0</v>
      </c>
      <c r="AG142" s="106">
        <f t="shared" si="141"/>
        <v>0</v>
      </c>
      <c r="AH142" s="6">
        <v>0</v>
      </c>
      <c r="AI142" s="1">
        <f t="shared" si="142"/>
        <v>8317.7679196824665</v>
      </c>
    </row>
    <row r="143" spans="1:35">
      <c r="A143" s="26">
        <v>8.1000000000000006E-4</v>
      </c>
      <c r="B143" s="5">
        <f t="shared" si="113"/>
        <v>8146.5821043059668</v>
      </c>
      <c r="C143" s="94" t="s">
        <v>179</v>
      </c>
      <c r="D143" s="94" t="s">
        <v>103</v>
      </c>
      <c r="E143" s="94" t="s">
        <v>111</v>
      </c>
      <c r="F143" s="25">
        <f t="shared" si="133"/>
        <v>1</v>
      </c>
      <c r="G143" s="25">
        <f t="shared" si="134"/>
        <v>1</v>
      </c>
      <c r="H143" s="7">
        <f t="shared" si="114"/>
        <v>0</v>
      </c>
      <c r="I143" s="7">
        <f t="shared" si="115"/>
        <v>8146.5812943059673</v>
      </c>
      <c r="J143" s="7">
        <f t="shared" si="116"/>
        <v>0</v>
      </c>
      <c r="K143" s="7">
        <f t="shared" si="117"/>
        <v>0</v>
      </c>
      <c r="L143" s="7">
        <f t="shared" si="118"/>
        <v>0</v>
      </c>
      <c r="M143" s="7">
        <f t="shared" si="119"/>
        <v>0</v>
      </c>
      <c r="N143" s="7">
        <f t="shared" si="120"/>
        <v>0</v>
      </c>
      <c r="O143" s="7">
        <f t="shared" si="121"/>
        <v>0</v>
      </c>
      <c r="P143" s="7">
        <f t="shared" si="122"/>
        <v>0</v>
      </c>
      <c r="Q143" s="7">
        <f t="shared" si="123"/>
        <v>0</v>
      </c>
      <c r="R143" s="7">
        <f t="shared" si="124"/>
        <v>0</v>
      </c>
      <c r="S143" s="7">
        <f t="shared" si="125"/>
        <v>0</v>
      </c>
      <c r="T143" s="7">
        <f t="shared" si="126"/>
        <v>0</v>
      </c>
      <c r="U143" s="7">
        <f t="shared" si="127"/>
        <v>0</v>
      </c>
      <c r="V143" s="7">
        <f t="shared" si="128"/>
        <v>0</v>
      </c>
      <c r="W143" s="91">
        <f t="shared" si="129"/>
        <v>0</v>
      </c>
      <c r="X143" s="91">
        <f t="shared" si="130"/>
        <v>0</v>
      </c>
      <c r="Y143" s="91">
        <f t="shared" si="131"/>
        <v>0</v>
      </c>
      <c r="Z143" s="91">
        <f t="shared" si="132"/>
        <v>0</v>
      </c>
      <c r="AA143" s="102">
        <f t="shared" si="135"/>
        <v>0</v>
      </c>
      <c r="AB143" s="102">
        <f t="shared" si="136"/>
        <v>0</v>
      </c>
      <c r="AC143" s="102">
        <f t="shared" si="137"/>
        <v>0</v>
      </c>
      <c r="AD143" s="106">
        <f t="shared" si="138"/>
        <v>8146.5812943059673</v>
      </c>
      <c r="AE143" s="106">
        <f t="shared" si="139"/>
        <v>0</v>
      </c>
      <c r="AF143" s="106">
        <f t="shared" si="140"/>
        <v>0</v>
      </c>
      <c r="AG143" s="106">
        <f t="shared" si="141"/>
        <v>0</v>
      </c>
      <c r="AH143" s="6">
        <v>0</v>
      </c>
      <c r="AI143" s="1">
        <f t="shared" si="142"/>
        <v>8146.5812943059673</v>
      </c>
    </row>
    <row r="144" spans="1:35">
      <c r="A144" s="26">
        <v>8.2000000000000009E-4</v>
      </c>
      <c r="B144" s="5">
        <f t="shared" si="113"/>
        <v>7958.2271128627281</v>
      </c>
      <c r="C144" s="94" t="s">
        <v>207</v>
      </c>
      <c r="D144" s="94" t="s">
        <v>164</v>
      </c>
      <c r="E144" s="94" t="s">
        <v>111</v>
      </c>
      <c r="F144" s="25">
        <f t="shared" si="133"/>
        <v>1</v>
      </c>
      <c r="G144" s="25">
        <f t="shared" si="134"/>
        <v>1</v>
      </c>
      <c r="H144" s="7">
        <f t="shared" si="114"/>
        <v>0</v>
      </c>
      <c r="I144" s="7">
        <f t="shared" si="115"/>
        <v>7958.2262928627279</v>
      </c>
      <c r="J144" s="7">
        <f t="shared" si="116"/>
        <v>0</v>
      </c>
      <c r="K144" s="7">
        <f t="shared" si="117"/>
        <v>0</v>
      </c>
      <c r="L144" s="7">
        <f t="shared" si="118"/>
        <v>0</v>
      </c>
      <c r="M144" s="7">
        <f t="shared" si="119"/>
        <v>0</v>
      </c>
      <c r="N144" s="7">
        <f t="shared" si="120"/>
        <v>0</v>
      </c>
      <c r="O144" s="7">
        <f t="shared" si="121"/>
        <v>0</v>
      </c>
      <c r="P144" s="7">
        <f t="shared" si="122"/>
        <v>0</v>
      </c>
      <c r="Q144" s="7">
        <f t="shared" si="123"/>
        <v>0</v>
      </c>
      <c r="R144" s="7">
        <f t="shared" si="124"/>
        <v>0</v>
      </c>
      <c r="S144" s="7">
        <f t="shared" si="125"/>
        <v>0</v>
      </c>
      <c r="T144" s="7">
        <f t="shared" si="126"/>
        <v>0</v>
      </c>
      <c r="U144" s="7">
        <f t="shared" si="127"/>
        <v>0</v>
      </c>
      <c r="V144" s="7">
        <f t="shared" si="128"/>
        <v>0</v>
      </c>
      <c r="W144" s="91">
        <f t="shared" si="129"/>
        <v>0</v>
      </c>
      <c r="X144" s="91">
        <f t="shared" si="130"/>
        <v>0</v>
      </c>
      <c r="Y144" s="91">
        <f t="shared" si="131"/>
        <v>0</v>
      </c>
      <c r="Z144" s="91">
        <f t="shared" si="132"/>
        <v>0</v>
      </c>
      <c r="AA144" s="102">
        <f t="shared" si="135"/>
        <v>0</v>
      </c>
      <c r="AB144" s="102">
        <f t="shared" si="136"/>
        <v>0</v>
      </c>
      <c r="AC144" s="102">
        <f t="shared" si="137"/>
        <v>0</v>
      </c>
      <c r="AD144" s="106">
        <f t="shared" si="138"/>
        <v>7958.2262928627279</v>
      </c>
      <c r="AE144" s="106">
        <f t="shared" si="139"/>
        <v>0</v>
      </c>
      <c r="AF144" s="106">
        <f t="shared" si="140"/>
        <v>0</v>
      </c>
      <c r="AG144" s="106">
        <f t="shared" si="141"/>
        <v>0</v>
      </c>
      <c r="AH144" s="6">
        <v>0</v>
      </c>
      <c r="AI144" s="1">
        <f t="shared" si="142"/>
        <v>7958.2262928627279</v>
      </c>
    </row>
    <row r="145" spans="1:35">
      <c r="A145" s="26">
        <v>8.3000000000000001E-4</v>
      </c>
      <c r="B145" s="5">
        <f t="shared" si="113"/>
        <v>7733.6380817095396</v>
      </c>
      <c r="C145" s="94" t="s">
        <v>185</v>
      </c>
      <c r="D145" s="94" t="s">
        <v>164</v>
      </c>
      <c r="E145" s="94" t="s">
        <v>111</v>
      </c>
      <c r="F145" s="25">
        <f t="shared" si="133"/>
        <v>1</v>
      </c>
      <c r="G145" s="25">
        <f t="shared" si="134"/>
        <v>1</v>
      </c>
      <c r="H145" s="7">
        <f t="shared" si="114"/>
        <v>0</v>
      </c>
      <c r="I145" s="7">
        <f t="shared" si="115"/>
        <v>7733.6372517095397</v>
      </c>
      <c r="J145" s="7">
        <f t="shared" si="116"/>
        <v>0</v>
      </c>
      <c r="K145" s="7">
        <f t="shared" si="117"/>
        <v>0</v>
      </c>
      <c r="L145" s="7">
        <f t="shared" si="118"/>
        <v>0</v>
      </c>
      <c r="M145" s="7">
        <f t="shared" si="119"/>
        <v>0</v>
      </c>
      <c r="N145" s="7">
        <f t="shared" si="120"/>
        <v>0</v>
      </c>
      <c r="O145" s="7">
        <f t="shared" si="121"/>
        <v>0</v>
      </c>
      <c r="P145" s="7">
        <f t="shared" si="122"/>
        <v>0</v>
      </c>
      <c r="Q145" s="7">
        <f t="shared" si="123"/>
        <v>0</v>
      </c>
      <c r="R145" s="7">
        <f t="shared" si="124"/>
        <v>0</v>
      </c>
      <c r="S145" s="7">
        <f t="shared" si="125"/>
        <v>0</v>
      </c>
      <c r="T145" s="7">
        <f t="shared" si="126"/>
        <v>0</v>
      </c>
      <c r="U145" s="7">
        <f t="shared" si="127"/>
        <v>0</v>
      </c>
      <c r="V145" s="7">
        <f t="shared" si="128"/>
        <v>0</v>
      </c>
      <c r="W145" s="91">
        <f t="shared" si="129"/>
        <v>0</v>
      </c>
      <c r="X145" s="91">
        <f t="shared" si="130"/>
        <v>0</v>
      </c>
      <c r="Y145" s="91">
        <f t="shared" si="131"/>
        <v>0</v>
      </c>
      <c r="Z145" s="91">
        <f t="shared" si="132"/>
        <v>0</v>
      </c>
      <c r="AA145" s="102">
        <f t="shared" si="135"/>
        <v>0</v>
      </c>
      <c r="AB145" s="102">
        <f t="shared" si="136"/>
        <v>0</v>
      </c>
      <c r="AC145" s="102">
        <f t="shared" si="137"/>
        <v>0</v>
      </c>
      <c r="AD145" s="106">
        <f t="shared" si="138"/>
        <v>7733.6372517095397</v>
      </c>
      <c r="AE145" s="106">
        <f t="shared" si="139"/>
        <v>0</v>
      </c>
      <c r="AF145" s="106">
        <f t="shared" si="140"/>
        <v>0</v>
      </c>
      <c r="AG145" s="106">
        <f t="shared" si="141"/>
        <v>0</v>
      </c>
      <c r="AH145" s="6">
        <v>0</v>
      </c>
      <c r="AI145" s="1">
        <f t="shared" si="142"/>
        <v>7733.6372517095397</v>
      </c>
    </row>
    <row r="146" spans="1:35">
      <c r="A146" s="26">
        <v>8.4000000000000003E-4</v>
      </c>
      <c r="B146" s="5">
        <f t="shared" si="113"/>
        <v>7466.2064357246136</v>
      </c>
      <c r="C146" s="94" t="s">
        <v>189</v>
      </c>
      <c r="D146" s="94" t="s">
        <v>208</v>
      </c>
      <c r="E146" s="94" t="s">
        <v>111</v>
      </c>
      <c r="F146" s="25">
        <f t="shared" si="133"/>
        <v>1</v>
      </c>
      <c r="G146" s="25">
        <f t="shared" si="134"/>
        <v>1</v>
      </c>
      <c r="H146" s="7">
        <f t="shared" si="114"/>
        <v>0</v>
      </c>
      <c r="I146" s="7">
        <f t="shared" si="115"/>
        <v>7466.2055957246139</v>
      </c>
      <c r="J146" s="7">
        <f t="shared" si="116"/>
        <v>0</v>
      </c>
      <c r="K146" s="7">
        <f t="shared" si="117"/>
        <v>0</v>
      </c>
      <c r="L146" s="7">
        <f t="shared" si="118"/>
        <v>0</v>
      </c>
      <c r="M146" s="7">
        <f t="shared" si="119"/>
        <v>0</v>
      </c>
      <c r="N146" s="7">
        <f t="shared" si="120"/>
        <v>0</v>
      </c>
      <c r="O146" s="7">
        <f t="shared" si="121"/>
        <v>0</v>
      </c>
      <c r="P146" s="7">
        <f t="shared" si="122"/>
        <v>0</v>
      </c>
      <c r="Q146" s="7">
        <f t="shared" si="123"/>
        <v>0</v>
      </c>
      <c r="R146" s="7">
        <f t="shared" si="124"/>
        <v>0</v>
      </c>
      <c r="S146" s="7">
        <f t="shared" si="125"/>
        <v>0</v>
      </c>
      <c r="T146" s="7">
        <f t="shared" si="126"/>
        <v>0</v>
      </c>
      <c r="U146" s="7">
        <f t="shared" si="127"/>
        <v>0</v>
      </c>
      <c r="V146" s="7">
        <f t="shared" si="128"/>
        <v>0</v>
      </c>
      <c r="W146" s="91">
        <f t="shared" si="129"/>
        <v>0</v>
      </c>
      <c r="X146" s="91">
        <f t="shared" si="130"/>
        <v>0</v>
      </c>
      <c r="Y146" s="91">
        <f t="shared" si="131"/>
        <v>0</v>
      </c>
      <c r="Z146" s="91">
        <f t="shared" si="132"/>
        <v>0</v>
      </c>
      <c r="AA146" s="102">
        <f t="shared" si="135"/>
        <v>0</v>
      </c>
      <c r="AB146" s="102">
        <f t="shared" si="136"/>
        <v>0</v>
      </c>
      <c r="AC146" s="102">
        <f t="shared" si="137"/>
        <v>0</v>
      </c>
      <c r="AD146" s="106">
        <f t="shared" si="138"/>
        <v>7466.2055957246139</v>
      </c>
      <c r="AE146" s="106">
        <f t="shared" si="139"/>
        <v>0</v>
      </c>
      <c r="AF146" s="106">
        <f t="shared" si="140"/>
        <v>0</v>
      </c>
      <c r="AG146" s="106">
        <f t="shared" si="141"/>
        <v>0</v>
      </c>
      <c r="AH146" s="6">
        <v>0</v>
      </c>
      <c r="AI146" s="1">
        <f t="shared" si="142"/>
        <v>7466.2055957246139</v>
      </c>
    </row>
    <row r="147" spans="1:35">
      <c r="A147" s="26">
        <v>8.5000000000000006E-4</v>
      </c>
      <c r="B147" s="5">
        <f t="shared" si="113"/>
        <v>7437.3703698329855</v>
      </c>
      <c r="C147" s="94" t="s">
        <v>190</v>
      </c>
      <c r="D147" s="94" t="s">
        <v>205</v>
      </c>
      <c r="E147" s="94" t="s">
        <v>111</v>
      </c>
      <c r="F147" s="25">
        <f t="shared" si="133"/>
        <v>1</v>
      </c>
      <c r="G147" s="25">
        <f t="shared" si="134"/>
        <v>1</v>
      </c>
      <c r="H147" s="7">
        <f t="shared" si="114"/>
        <v>0</v>
      </c>
      <c r="I147" s="7">
        <f t="shared" si="115"/>
        <v>7437.3695198329851</v>
      </c>
      <c r="J147" s="7">
        <f t="shared" si="116"/>
        <v>0</v>
      </c>
      <c r="K147" s="7">
        <f t="shared" si="117"/>
        <v>0</v>
      </c>
      <c r="L147" s="7">
        <f t="shared" si="118"/>
        <v>0</v>
      </c>
      <c r="M147" s="7">
        <f t="shared" si="119"/>
        <v>0</v>
      </c>
      <c r="N147" s="7">
        <f t="shared" si="120"/>
        <v>0</v>
      </c>
      <c r="O147" s="7">
        <f t="shared" si="121"/>
        <v>0</v>
      </c>
      <c r="P147" s="7">
        <f t="shared" si="122"/>
        <v>0</v>
      </c>
      <c r="Q147" s="7">
        <f t="shared" si="123"/>
        <v>0</v>
      </c>
      <c r="R147" s="7">
        <f t="shared" si="124"/>
        <v>0</v>
      </c>
      <c r="S147" s="7">
        <f t="shared" si="125"/>
        <v>0</v>
      </c>
      <c r="T147" s="7">
        <f t="shared" si="126"/>
        <v>0</v>
      </c>
      <c r="U147" s="7">
        <f t="shared" si="127"/>
        <v>0</v>
      </c>
      <c r="V147" s="7">
        <f t="shared" si="128"/>
        <v>0</v>
      </c>
      <c r="W147" s="91">
        <f t="shared" si="129"/>
        <v>0</v>
      </c>
      <c r="X147" s="91">
        <f t="shared" si="130"/>
        <v>0</v>
      </c>
      <c r="Y147" s="91">
        <f t="shared" si="131"/>
        <v>0</v>
      </c>
      <c r="Z147" s="91">
        <f t="shared" si="132"/>
        <v>0</v>
      </c>
      <c r="AA147" s="102">
        <f t="shared" si="135"/>
        <v>0</v>
      </c>
      <c r="AB147" s="102">
        <f t="shared" si="136"/>
        <v>0</v>
      </c>
      <c r="AC147" s="102">
        <f t="shared" si="137"/>
        <v>0</v>
      </c>
      <c r="AD147" s="106">
        <f t="shared" si="138"/>
        <v>7437.3695198329851</v>
      </c>
      <c r="AE147" s="106">
        <f t="shared" si="139"/>
        <v>0</v>
      </c>
      <c r="AF147" s="106">
        <f t="shared" si="140"/>
        <v>0</v>
      </c>
      <c r="AG147" s="106">
        <f t="shared" si="141"/>
        <v>0</v>
      </c>
      <c r="AH147" s="6">
        <v>0</v>
      </c>
      <c r="AI147" s="1">
        <f t="shared" si="142"/>
        <v>7437.3695198329851</v>
      </c>
    </row>
    <row r="148" spans="1:35">
      <c r="A148" s="26">
        <v>8.6000000000000009E-4</v>
      </c>
      <c r="B148" s="5">
        <f t="shared" si="113"/>
        <v>26245.836264554251</v>
      </c>
      <c r="C148" s="94" t="s">
        <v>299</v>
      </c>
      <c r="D148" s="94" t="s">
        <v>115</v>
      </c>
      <c r="E148" s="94" t="s">
        <v>111</v>
      </c>
      <c r="F148" s="25">
        <f t="shared" si="133"/>
        <v>3</v>
      </c>
      <c r="G148" s="25">
        <f t="shared" si="134"/>
        <v>3</v>
      </c>
      <c r="H148" s="7">
        <f t="shared" si="114"/>
        <v>0</v>
      </c>
      <c r="I148" s="7">
        <f t="shared" si="115"/>
        <v>0</v>
      </c>
      <c r="J148" s="7">
        <f t="shared" si="116"/>
        <v>0</v>
      </c>
      <c r="K148" s="7">
        <f t="shared" si="117"/>
        <v>8818.257856374712</v>
      </c>
      <c r="L148" s="7">
        <f t="shared" si="118"/>
        <v>0</v>
      </c>
      <c r="M148" s="7">
        <f t="shared" si="119"/>
        <v>8886.8963750480343</v>
      </c>
      <c r="N148" s="7">
        <f t="shared" si="120"/>
        <v>8540.6811731315047</v>
      </c>
      <c r="O148" s="7">
        <f t="shared" si="121"/>
        <v>0</v>
      </c>
      <c r="P148" s="7">
        <f t="shared" si="122"/>
        <v>0</v>
      </c>
      <c r="Q148" s="7">
        <f t="shared" si="123"/>
        <v>0</v>
      </c>
      <c r="R148" s="7">
        <f t="shared" si="124"/>
        <v>0</v>
      </c>
      <c r="S148" s="7">
        <f t="shared" si="125"/>
        <v>0</v>
      </c>
      <c r="T148" s="7">
        <f t="shared" si="126"/>
        <v>0</v>
      </c>
      <c r="U148" s="7">
        <f t="shared" si="127"/>
        <v>0</v>
      </c>
      <c r="V148" s="7">
        <f t="shared" si="128"/>
        <v>0</v>
      </c>
      <c r="W148" s="91">
        <f t="shared" si="129"/>
        <v>0</v>
      </c>
      <c r="X148" s="91">
        <f t="shared" si="130"/>
        <v>0</v>
      </c>
      <c r="Y148" s="91">
        <f t="shared" si="131"/>
        <v>0</v>
      </c>
      <c r="Z148" s="91">
        <f t="shared" si="132"/>
        <v>0</v>
      </c>
      <c r="AA148" s="102">
        <f t="shared" si="135"/>
        <v>0</v>
      </c>
      <c r="AB148" s="102">
        <f t="shared" si="136"/>
        <v>0</v>
      </c>
      <c r="AC148" s="102">
        <f t="shared" si="137"/>
        <v>0</v>
      </c>
      <c r="AD148" s="106">
        <f t="shared" si="138"/>
        <v>8886.8963750480343</v>
      </c>
      <c r="AE148" s="106">
        <f t="shared" si="139"/>
        <v>8818.257856374712</v>
      </c>
      <c r="AF148" s="106">
        <f t="shared" si="140"/>
        <v>8540.6811731315047</v>
      </c>
      <c r="AG148" s="106">
        <f t="shared" si="141"/>
        <v>0</v>
      </c>
      <c r="AH148" s="6">
        <v>0</v>
      </c>
      <c r="AI148" s="1">
        <f t="shared" si="142"/>
        <v>26245.835404554251</v>
      </c>
    </row>
    <row r="149" spans="1:35">
      <c r="A149" s="26">
        <v>8.7000000000000011E-4</v>
      </c>
      <c r="B149" s="5">
        <f t="shared" ref="B149:B156" si="143">AI149+A149</f>
        <v>7877.4005209598599</v>
      </c>
      <c r="C149" s="94" t="s">
        <v>307</v>
      </c>
      <c r="D149" s="94" t="s">
        <v>91</v>
      </c>
      <c r="E149" s="94" t="s">
        <v>111</v>
      </c>
      <c r="F149" s="25">
        <f t="shared" ref="F149:F156" si="144">COUNTIF(H149:Z149,"&gt;1")</f>
        <v>1</v>
      </c>
      <c r="G149" s="25">
        <f t="shared" ref="G149:G156" si="145">COUNTIF(AD149:AH149,"&gt;1")</f>
        <v>1</v>
      </c>
      <c r="H149" s="7">
        <f t="shared" si="114"/>
        <v>0</v>
      </c>
      <c r="I149" s="7">
        <f t="shared" si="115"/>
        <v>0</v>
      </c>
      <c r="J149" s="7">
        <f t="shared" si="116"/>
        <v>0</v>
      </c>
      <c r="K149" s="7">
        <f t="shared" si="117"/>
        <v>0</v>
      </c>
      <c r="L149" s="7">
        <f t="shared" si="118"/>
        <v>0</v>
      </c>
      <c r="M149" s="7">
        <f t="shared" si="119"/>
        <v>0</v>
      </c>
      <c r="N149" s="7">
        <f t="shared" si="120"/>
        <v>7877.3996509598601</v>
      </c>
      <c r="O149" s="7">
        <f t="shared" si="121"/>
        <v>0</v>
      </c>
      <c r="P149" s="7">
        <f t="shared" si="122"/>
        <v>0</v>
      </c>
      <c r="Q149" s="7">
        <f t="shared" si="123"/>
        <v>0</v>
      </c>
      <c r="R149" s="7">
        <f t="shared" si="124"/>
        <v>0</v>
      </c>
      <c r="S149" s="7">
        <f t="shared" si="125"/>
        <v>0</v>
      </c>
      <c r="T149" s="7">
        <f t="shared" si="126"/>
        <v>0</v>
      </c>
      <c r="U149" s="7">
        <f t="shared" si="127"/>
        <v>0</v>
      </c>
      <c r="V149" s="7">
        <f t="shared" si="128"/>
        <v>0</v>
      </c>
      <c r="W149" s="91">
        <f t="shared" si="129"/>
        <v>0</v>
      </c>
      <c r="X149" s="91">
        <f t="shared" si="130"/>
        <v>0</v>
      </c>
      <c r="Y149" s="91">
        <f t="shared" si="131"/>
        <v>0</v>
      </c>
      <c r="Z149" s="91">
        <f t="shared" si="132"/>
        <v>0</v>
      </c>
      <c r="AA149" s="102">
        <f t="shared" ref="AA149:AA156" si="146">LARGE(H149:R149,5)</f>
        <v>0</v>
      </c>
      <c r="AB149" s="102">
        <f t="shared" ref="AB149:AB156" si="147">LARGE(S149:V149,1)</f>
        <v>0</v>
      </c>
      <c r="AC149" s="102">
        <f t="shared" ref="AC149:AC156" si="148">LARGE(W149:Z149,1)</f>
        <v>0</v>
      </c>
      <c r="AD149" s="106">
        <f t="shared" ref="AD149:AD156" si="149">LARGE(H149:R149,1)</f>
        <v>7877.3996509598601</v>
      </c>
      <c r="AE149" s="106">
        <f t="shared" ref="AE149:AE156" si="150">LARGE(H149:R149,2)</f>
        <v>0</v>
      </c>
      <c r="AF149" s="106">
        <f t="shared" ref="AF149:AF156" si="151">LARGE(H149:R149,3)</f>
        <v>0</v>
      </c>
      <c r="AG149" s="106">
        <f t="shared" ref="AG149:AG156" si="152">LARGE(H149:R149,4)</f>
        <v>0</v>
      </c>
      <c r="AH149" s="6">
        <v>0</v>
      </c>
      <c r="AI149" s="1">
        <f t="shared" ref="AI149:AI156" si="153">SUM(AD149:AG149)+AH149</f>
        <v>7877.3996509598601</v>
      </c>
    </row>
    <row r="150" spans="1:35">
      <c r="A150" s="26">
        <v>8.8000000000000014E-4</v>
      </c>
      <c r="B150" s="5">
        <f t="shared" si="143"/>
        <v>18519.480249109918</v>
      </c>
      <c r="C150" s="94" t="s">
        <v>212</v>
      </c>
      <c r="D150" s="94" t="s">
        <v>93</v>
      </c>
      <c r="E150" s="94" t="s">
        <v>111</v>
      </c>
      <c r="F150" s="25">
        <f t="shared" si="144"/>
        <v>2</v>
      </c>
      <c r="G150" s="25">
        <f t="shared" si="145"/>
        <v>2</v>
      </c>
      <c r="H150" s="7">
        <f t="shared" si="114"/>
        <v>0</v>
      </c>
      <c r="I150" s="7">
        <f t="shared" si="115"/>
        <v>0</v>
      </c>
      <c r="J150" s="7">
        <f t="shared" si="116"/>
        <v>9451.8422753716859</v>
      </c>
      <c r="K150" s="7">
        <f t="shared" si="117"/>
        <v>0</v>
      </c>
      <c r="L150" s="7">
        <f t="shared" si="118"/>
        <v>9067.6370937382344</v>
      </c>
      <c r="M150" s="7">
        <f t="shared" si="119"/>
        <v>0</v>
      </c>
      <c r="N150" s="7">
        <f t="shared" si="120"/>
        <v>0</v>
      </c>
      <c r="O150" s="7">
        <f t="shared" si="121"/>
        <v>0</v>
      </c>
      <c r="P150" s="7">
        <f t="shared" si="122"/>
        <v>0</v>
      </c>
      <c r="Q150" s="7">
        <f t="shared" si="123"/>
        <v>0</v>
      </c>
      <c r="R150" s="7">
        <f t="shared" si="124"/>
        <v>0</v>
      </c>
      <c r="S150" s="7">
        <f t="shared" si="125"/>
        <v>0</v>
      </c>
      <c r="T150" s="7">
        <f t="shared" si="126"/>
        <v>0</v>
      </c>
      <c r="U150" s="7">
        <f t="shared" si="127"/>
        <v>0</v>
      </c>
      <c r="V150" s="7">
        <f t="shared" si="128"/>
        <v>0</v>
      </c>
      <c r="W150" s="91">
        <f t="shared" si="129"/>
        <v>0</v>
      </c>
      <c r="X150" s="91">
        <f t="shared" si="130"/>
        <v>0</v>
      </c>
      <c r="Y150" s="91">
        <f t="shared" si="131"/>
        <v>0</v>
      </c>
      <c r="Z150" s="91">
        <f t="shared" si="132"/>
        <v>0</v>
      </c>
      <c r="AA150" s="102">
        <f t="shared" si="146"/>
        <v>0</v>
      </c>
      <c r="AB150" s="102">
        <f t="shared" si="147"/>
        <v>0</v>
      </c>
      <c r="AC150" s="102">
        <f t="shared" si="148"/>
        <v>0</v>
      </c>
      <c r="AD150" s="106">
        <f t="shared" si="149"/>
        <v>9451.8422753716859</v>
      </c>
      <c r="AE150" s="106">
        <f t="shared" si="150"/>
        <v>9067.6370937382344</v>
      </c>
      <c r="AF150" s="106">
        <f t="shared" si="151"/>
        <v>0</v>
      </c>
      <c r="AG150" s="106">
        <f t="shared" si="152"/>
        <v>0</v>
      </c>
      <c r="AH150" s="6">
        <v>0</v>
      </c>
      <c r="AI150" s="1">
        <f t="shared" si="153"/>
        <v>18519.479369109918</v>
      </c>
    </row>
    <row r="151" spans="1:35">
      <c r="A151" s="26">
        <v>8.9000000000000017E-4</v>
      </c>
      <c r="B151" s="5">
        <f t="shared" si="143"/>
        <v>9431.1154410835916</v>
      </c>
      <c r="C151" s="94" t="s">
        <v>213</v>
      </c>
      <c r="D151" s="94" t="s">
        <v>83</v>
      </c>
      <c r="E151" s="94" t="s">
        <v>111</v>
      </c>
      <c r="F151" s="25">
        <f t="shared" si="144"/>
        <v>1</v>
      </c>
      <c r="G151" s="25">
        <f t="shared" si="145"/>
        <v>1</v>
      </c>
      <c r="H151" s="7">
        <f t="shared" si="114"/>
        <v>0</v>
      </c>
      <c r="I151" s="7">
        <f t="shared" si="115"/>
        <v>0</v>
      </c>
      <c r="J151" s="7">
        <f t="shared" si="116"/>
        <v>9431.1145510835922</v>
      </c>
      <c r="K151" s="7">
        <f t="shared" si="117"/>
        <v>0</v>
      </c>
      <c r="L151" s="7">
        <f t="shared" si="118"/>
        <v>0</v>
      </c>
      <c r="M151" s="7">
        <f t="shared" si="119"/>
        <v>0</v>
      </c>
      <c r="N151" s="7">
        <f t="shared" si="120"/>
        <v>0</v>
      </c>
      <c r="O151" s="7">
        <f t="shared" si="121"/>
        <v>0</v>
      </c>
      <c r="P151" s="7">
        <f t="shared" si="122"/>
        <v>0</v>
      </c>
      <c r="Q151" s="7">
        <f t="shared" si="123"/>
        <v>0</v>
      </c>
      <c r="R151" s="7">
        <f t="shared" si="124"/>
        <v>0</v>
      </c>
      <c r="S151" s="7">
        <f t="shared" si="125"/>
        <v>0</v>
      </c>
      <c r="T151" s="7">
        <f t="shared" si="126"/>
        <v>0</v>
      </c>
      <c r="U151" s="7">
        <f t="shared" si="127"/>
        <v>0</v>
      </c>
      <c r="V151" s="7">
        <f t="shared" si="128"/>
        <v>0</v>
      </c>
      <c r="W151" s="91">
        <f t="shared" si="129"/>
        <v>0</v>
      </c>
      <c r="X151" s="91">
        <f t="shared" si="130"/>
        <v>0</v>
      </c>
      <c r="Y151" s="91">
        <f t="shared" si="131"/>
        <v>0</v>
      </c>
      <c r="Z151" s="91">
        <f t="shared" si="132"/>
        <v>0</v>
      </c>
      <c r="AA151" s="102">
        <f t="shared" si="146"/>
        <v>0</v>
      </c>
      <c r="AB151" s="102">
        <f t="shared" si="147"/>
        <v>0</v>
      </c>
      <c r="AC151" s="102">
        <f t="shared" si="148"/>
        <v>0</v>
      </c>
      <c r="AD151" s="106">
        <f t="shared" si="149"/>
        <v>9431.1145510835922</v>
      </c>
      <c r="AE151" s="106">
        <f t="shared" si="150"/>
        <v>0</v>
      </c>
      <c r="AF151" s="106">
        <f t="shared" si="151"/>
        <v>0</v>
      </c>
      <c r="AG151" s="106">
        <f t="shared" si="152"/>
        <v>0</v>
      </c>
      <c r="AH151" s="6">
        <v>0</v>
      </c>
      <c r="AI151" s="1">
        <f t="shared" si="153"/>
        <v>9431.1145510835922</v>
      </c>
    </row>
    <row r="152" spans="1:35">
      <c r="A152" s="26">
        <v>9.0000000000000008E-4</v>
      </c>
      <c r="B152" s="5">
        <f t="shared" si="143"/>
        <v>7463.0576324584054</v>
      </c>
      <c r="C152" s="94" t="s">
        <v>311</v>
      </c>
      <c r="D152" s="94" t="s">
        <v>81</v>
      </c>
      <c r="E152" s="94" t="s">
        <v>111</v>
      </c>
      <c r="F152" s="25">
        <f t="shared" si="144"/>
        <v>1</v>
      </c>
      <c r="G152" s="25">
        <f t="shared" si="145"/>
        <v>1</v>
      </c>
      <c r="H152" s="7">
        <f t="shared" si="114"/>
        <v>0</v>
      </c>
      <c r="I152" s="7">
        <f t="shared" si="115"/>
        <v>0</v>
      </c>
      <c r="J152" s="7">
        <f t="shared" si="116"/>
        <v>0</v>
      </c>
      <c r="K152" s="7">
        <f t="shared" si="117"/>
        <v>0</v>
      </c>
      <c r="L152" s="7">
        <f t="shared" si="118"/>
        <v>0</v>
      </c>
      <c r="M152" s="7">
        <f t="shared" si="119"/>
        <v>0</v>
      </c>
      <c r="N152" s="7">
        <f t="shared" si="120"/>
        <v>7463.0567324584053</v>
      </c>
      <c r="O152" s="7">
        <f t="shared" si="121"/>
        <v>0</v>
      </c>
      <c r="P152" s="7">
        <f t="shared" si="122"/>
        <v>0</v>
      </c>
      <c r="Q152" s="7">
        <f t="shared" si="123"/>
        <v>0</v>
      </c>
      <c r="R152" s="7">
        <f t="shared" si="124"/>
        <v>0</v>
      </c>
      <c r="S152" s="7">
        <f t="shared" si="125"/>
        <v>0</v>
      </c>
      <c r="T152" s="7">
        <f t="shared" si="126"/>
        <v>0</v>
      </c>
      <c r="U152" s="7">
        <f t="shared" si="127"/>
        <v>0</v>
      </c>
      <c r="V152" s="7">
        <f t="shared" si="128"/>
        <v>0</v>
      </c>
      <c r="W152" s="91">
        <f t="shared" si="129"/>
        <v>0</v>
      </c>
      <c r="X152" s="91">
        <f t="shared" si="130"/>
        <v>0</v>
      </c>
      <c r="Y152" s="91">
        <f t="shared" si="131"/>
        <v>0</v>
      </c>
      <c r="Z152" s="91">
        <f t="shared" si="132"/>
        <v>0</v>
      </c>
      <c r="AA152" s="102">
        <f t="shared" si="146"/>
        <v>0</v>
      </c>
      <c r="AB152" s="102">
        <f t="shared" si="147"/>
        <v>0</v>
      </c>
      <c r="AC152" s="102">
        <f t="shared" si="148"/>
        <v>0</v>
      </c>
      <c r="AD152" s="106">
        <f t="shared" si="149"/>
        <v>7463.0567324584053</v>
      </c>
      <c r="AE152" s="106">
        <f t="shared" si="150"/>
        <v>0</v>
      </c>
      <c r="AF152" s="106">
        <f t="shared" si="151"/>
        <v>0</v>
      </c>
      <c r="AG152" s="106">
        <f t="shared" si="152"/>
        <v>0</v>
      </c>
      <c r="AH152" s="6">
        <v>0</v>
      </c>
      <c r="AI152" s="1">
        <f t="shared" si="153"/>
        <v>7463.0567324584053</v>
      </c>
    </row>
    <row r="153" spans="1:35">
      <c r="A153" s="26">
        <v>9.1000000000000011E-4</v>
      </c>
      <c r="B153" s="5">
        <f t="shared" si="143"/>
        <v>8997.0474273517102</v>
      </c>
      <c r="C153" s="94" t="s">
        <v>218</v>
      </c>
      <c r="D153" s="94" t="s">
        <v>93</v>
      </c>
      <c r="E153" s="94" t="s">
        <v>111</v>
      </c>
      <c r="F153" s="25">
        <f t="shared" si="144"/>
        <v>1</v>
      </c>
      <c r="G153" s="25">
        <f t="shared" si="145"/>
        <v>1</v>
      </c>
      <c r="H153" s="7">
        <f t="shared" si="114"/>
        <v>0</v>
      </c>
      <c r="I153" s="7">
        <f t="shared" si="115"/>
        <v>0</v>
      </c>
      <c r="J153" s="7">
        <f t="shared" si="116"/>
        <v>8997.0465173517096</v>
      </c>
      <c r="K153" s="7">
        <f t="shared" si="117"/>
        <v>0</v>
      </c>
      <c r="L153" s="7">
        <f t="shared" si="118"/>
        <v>0</v>
      </c>
      <c r="M153" s="7">
        <f t="shared" si="119"/>
        <v>0</v>
      </c>
      <c r="N153" s="7">
        <f t="shared" si="120"/>
        <v>0</v>
      </c>
      <c r="O153" s="7">
        <f t="shared" si="121"/>
        <v>0</v>
      </c>
      <c r="P153" s="7">
        <f t="shared" si="122"/>
        <v>0</v>
      </c>
      <c r="Q153" s="7">
        <f t="shared" si="123"/>
        <v>0</v>
      </c>
      <c r="R153" s="7">
        <f t="shared" si="124"/>
        <v>0</v>
      </c>
      <c r="S153" s="7">
        <f t="shared" si="125"/>
        <v>0</v>
      </c>
      <c r="T153" s="7">
        <f t="shared" si="126"/>
        <v>0</v>
      </c>
      <c r="U153" s="7">
        <f t="shared" si="127"/>
        <v>0</v>
      </c>
      <c r="V153" s="7">
        <f t="shared" si="128"/>
        <v>0</v>
      </c>
      <c r="W153" s="91">
        <f t="shared" si="129"/>
        <v>0</v>
      </c>
      <c r="X153" s="91">
        <f t="shared" si="130"/>
        <v>0</v>
      </c>
      <c r="Y153" s="91">
        <f t="shared" si="131"/>
        <v>0</v>
      </c>
      <c r="Z153" s="91">
        <f t="shared" si="132"/>
        <v>0</v>
      </c>
      <c r="AA153" s="102">
        <f t="shared" si="146"/>
        <v>0</v>
      </c>
      <c r="AB153" s="102">
        <f t="shared" si="147"/>
        <v>0</v>
      </c>
      <c r="AC153" s="102">
        <f t="shared" si="148"/>
        <v>0</v>
      </c>
      <c r="AD153" s="106">
        <f t="shared" si="149"/>
        <v>8997.0465173517096</v>
      </c>
      <c r="AE153" s="106">
        <f t="shared" si="150"/>
        <v>0</v>
      </c>
      <c r="AF153" s="106">
        <f t="shared" si="151"/>
        <v>0</v>
      </c>
      <c r="AG153" s="106">
        <f t="shared" si="152"/>
        <v>0</v>
      </c>
      <c r="AH153" s="6">
        <v>0</v>
      </c>
      <c r="AI153" s="1">
        <f t="shared" si="153"/>
        <v>8997.0465173517096</v>
      </c>
    </row>
    <row r="154" spans="1:35">
      <c r="A154" s="26">
        <v>9.2000000000000003E-4</v>
      </c>
      <c r="B154" s="5">
        <f t="shared" si="143"/>
        <v>8966.1525020456211</v>
      </c>
      <c r="C154" s="94" t="s">
        <v>219</v>
      </c>
      <c r="D154" s="94" t="s">
        <v>85</v>
      </c>
      <c r="E154" s="94" t="s">
        <v>111</v>
      </c>
      <c r="F154" s="25">
        <f t="shared" si="144"/>
        <v>1</v>
      </c>
      <c r="G154" s="25">
        <f t="shared" si="145"/>
        <v>1</v>
      </c>
      <c r="H154" s="7">
        <f t="shared" si="114"/>
        <v>0</v>
      </c>
      <c r="I154" s="7">
        <f t="shared" si="115"/>
        <v>0</v>
      </c>
      <c r="J154" s="7">
        <f t="shared" si="116"/>
        <v>8966.1515820456207</v>
      </c>
      <c r="K154" s="7">
        <f t="shared" si="117"/>
        <v>0</v>
      </c>
      <c r="L154" s="7">
        <f t="shared" si="118"/>
        <v>0</v>
      </c>
      <c r="M154" s="7">
        <f t="shared" si="119"/>
        <v>0</v>
      </c>
      <c r="N154" s="7">
        <f t="shared" si="120"/>
        <v>0</v>
      </c>
      <c r="O154" s="7">
        <f t="shared" si="121"/>
        <v>0</v>
      </c>
      <c r="P154" s="7">
        <f t="shared" si="122"/>
        <v>0</v>
      </c>
      <c r="Q154" s="7">
        <f t="shared" si="123"/>
        <v>0</v>
      </c>
      <c r="R154" s="7">
        <f t="shared" si="124"/>
        <v>0</v>
      </c>
      <c r="S154" s="7">
        <f t="shared" si="125"/>
        <v>0</v>
      </c>
      <c r="T154" s="7">
        <f t="shared" si="126"/>
        <v>0</v>
      </c>
      <c r="U154" s="7">
        <f t="shared" si="127"/>
        <v>0</v>
      </c>
      <c r="V154" s="7">
        <f t="shared" si="128"/>
        <v>0</v>
      </c>
      <c r="W154" s="91">
        <f t="shared" si="129"/>
        <v>0</v>
      </c>
      <c r="X154" s="91">
        <f t="shared" si="130"/>
        <v>0</v>
      </c>
      <c r="Y154" s="91">
        <f t="shared" si="131"/>
        <v>0</v>
      </c>
      <c r="Z154" s="91">
        <f t="shared" si="132"/>
        <v>0</v>
      </c>
      <c r="AA154" s="102">
        <f t="shared" si="146"/>
        <v>0</v>
      </c>
      <c r="AB154" s="102">
        <f t="shared" si="147"/>
        <v>0</v>
      </c>
      <c r="AC154" s="102">
        <f t="shared" si="148"/>
        <v>0</v>
      </c>
      <c r="AD154" s="106">
        <f t="shared" si="149"/>
        <v>8966.1515820456207</v>
      </c>
      <c r="AE154" s="106">
        <f t="shared" si="150"/>
        <v>0</v>
      </c>
      <c r="AF154" s="106">
        <f t="shared" si="151"/>
        <v>0</v>
      </c>
      <c r="AG154" s="106">
        <f t="shared" si="152"/>
        <v>0</v>
      </c>
      <c r="AH154" s="6">
        <v>0</v>
      </c>
      <c r="AI154" s="1">
        <f t="shared" si="153"/>
        <v>8966.1515820456207</v>
      </c>
    </row>
    <row r="155" spans="1:35">
      <c r="A155" s="26">
        <v>9.3000000000000005E-4</v>
      </c>
      <c r="B155" s="5">
        <f t="shared" si="143"/>
        <v>7320.8321514901172</v>
      </c>
      <c r="C155" s="94" t="s">
        <v>314</v>
      </c>
      <c r="D155" s="94" t="s">
        <v>115</v>
      </c>
      <c r="E155" s="94" t="s">
        <v>111</v>
      </c>
      <c r="F155" s="25">
        <f t="shared" si="144"/>
        <v>1</v>
      </c>
      <c r="G155" s="25">
        <f t="shared" si="145"/>
        <v>1</v>
      </c>
      <c r="H155" s="7">
        <f t="shared" si="114"/>
        <v>0</v>
      </c>
      <c r="I155" s="7">
        <f t="shared" si="115"/>
        <v>0</v>
      </c>
      <c r="J155" s="7">
        <f t="shared" si="116"/>
        <v>0</v>
      </c>
      <c r="K155" s="7">
        <f t="shared" si="117"/>
        <v>0</v>
      </c>
      <c r="L155" s="7">
        <f t="shared" si="118"/>
        <v>0</v>
      </c>
      <c r="M155" s="7">
        <f t="shared" si="119"/>
        <v>0</v>
      </c>
      <c r="N155" s="7">
        <f t="shared" si="120"/>
        <v>7320.8312214901171</v>
      </c>
      <c r="O155" s="7">
        <f t="shared" si="121"/>
        <v>0</v>
      </c>
      <c r="P155" s="7">
        <f t="shared" si="122"/>
        <v>0</v>
      </c>
      <c r="Q155" s="7">
        <f t="shared" si="123"/>
        <v>0</v>
      </c>
      <c r="R155" s="7">
        <f t="shared" si="124"/>
        <v>0</v>
      </c>
      <c r="S155" s="7">
        <f t="shared" si="125"/>
        <v>0</v>
      </c>
      <c r="T155" s="7">
        <f t="shared" si="126"/>
        <v>0</v>
      </c>
      <c r="U155" s="7">
        <f t="shared" si="127"/>
        <v>0</v>
      </c>
      <c r="V155" s="7">
        <f t="shared" si="128"/>
        <v>0</v>
      </c>
      <c r="W155" s="91">
        <f t="shared" si="129"/>
        <v>0</v>
      </c>
      <c r="X155" s="91">
        <f t="shared" si="130"/>
        <v>0</v>
      </c>
      <c r="Y155" s="91">
        <f t="shared" si="131"/>
        <v>0</v>
      </c>
      <c r="Z155" s="91">
        <f t="shared" si="132"/>
        <v>0</v>
      </c>
      <c r="AA155" s="102">
        <f t="shared" si="146"/>
        <v>0</v>
      </c>
      <c r="AB155" s="102">
        <f t="shared" si="147"/>
        <v>0</v>
      </c>
      <c r="AC155" s="102">
        <f t="shared" si="148"/>
        <v>0</v>
      </c>
      <c r="AD155" s="106">
        <f t="shared" si="149"/>
        <v>7320.8312214901171</v>
      </c>
      <c r="AE155" s="106">
        <f t="shared" si="150"/>
        <v>0</v>
      </c>
      <c r="AF155" s="106">
        <f t="shared" si="151"/>
        <v>0</v>
      </c>
      <c r="AG155" s="106">
        <f t="shared" si="152"/>
        <v>0</v>
      </c>
      <c r="AH155" s="6">
        <v>0</v>
      </c>
      <c r="AI155" s="1">
        <f t="shared" si="153"/>
        <v>7320.8312214901171</v>
      </c>
    </row>
    <row r="156" spans="1:35">
      <c r="A156" s="26">
        <v>9.4000000000000008E-4</v>
      </c>
      <c r="B156" s="5">
        <f t="shared" si="143"/>
        <v>8710.8313939497202</v>
      </c>
      <c r="C156" s="94" t="s">
        <v>224</v>
      </c>
      <c r="D156" s="94" t="s">
        <v>93</v>
      </c>
      <c r="E156" s="94" t="s">
        <v>111</v>
      </c>
      <c r="F156" s="25">
        <f t="shared" si="144"/>
        <v>1</v>
      </c>
      <c r="G156" s="25">
        <f t="shared" si="145"/>
        <v>1</v>
      </c>
      <c r="H156" s="7">
        <f t="shared" si="114"/>
        <v>0</v>
      </c>
      <c r="I156" s="7">
        <f t="shared" si="115"/>
        <v>0</v>
      </c>
      <c r="J156" s="7">
        <f t="shared" si="116"/>
        <v>8710.8304539497203</v>
      </c>
      <c r="K156" s="7">
        <f t="shared" si="117"/>
        <v>0</v>
      </c>
      <c r="L156" s="7">
        <f t="shared" si="118"/>
        <v>0</v>
      </c>
      <c r="M156" s="7">
        <f t="shared" si="119"/>
        <v>0</v>
      </c>
      <c r="N156" s="7">
        <f t="shared" si="120"/>
        <v>0</v>
      </c>
      <c r="O156" s="7">
        <f t="shared" si="121"/>
        <v>0</v>
      </c>
      <c r="P156" s="7">
        <f t="shared" si="122"/>
        <v>0</v>
      </c>
      <c r="Q156" s="7">
        <f t="shared" si="123"/>
        <v>0</v>
      </c>
      <c r="R156" s="7">
        <f t="shared" si="124"/>
        <v>0</v>
      </c>
      <c r="S156" s="7">
        <f t="shared" si="125"/>
        <v>0</v>
      </c>
      <c r="T156" s="7">
        <f t="shared" si="126"/>
        <v>0</v>
      </c>
      <c r="U156" s="7">
        <f t="shared" si="127"/>
        <v>0</v>
      </c>
      <c r="V156" s="7">
        <f t="shared" si="128"/>
        <v>0</v>
      </c>
      <c r="W156" s="91">
        <f t="shared" si="129"/>
        <v>0</v>
      </c>
      <c r="X156" s="91">
        <f t="shared" si="130"/>
        <v>0</v>
      </c>
      <c r="Y156" s="91">
        <f t="shared" si="131"/>
        <v>0</v>
      </c>
      <c r="Z156" s="91">
        <f t="shared" si="132"/>
        <v>0</v>
      </c>
      <c r="AA156" s="102">
        <f t="shared" si="146"/>
        <v>0</v>
      </c>
      <c r="AB156" s="102">
        <f t="shared" si="147"/>
        <v>0</v>
      </c>
      <c r="AC156" s="102">
        <f t="shared" si="148"/>
        <v>0</v>
      </c>
      <c r="AD156" s="106">
        <f t="shared" si="149"/>
        <v>8710.8304539497203</v>
      </c>
      <c r="AE156" s="106">
        <f t="shared" si="150"/>
        <v>0</v>
      </c>
      <c r="AF156" s="106">
        <f t="shared" si="151"/>
        <v>0</v>
      </c>
      <c r="AG156" s="106">
        <f t="shared" si="152"/>
        <v>0</v>
      </c>
      <c r="AH156" s="6">
        <v>0</v>
      </c>
      <c r="AI156" s="1">
        <f t="shared" si="153"/>
        <v>8710.8304539497203</v>
      </c>
    </row>
    <row r="157" spans="1:35">
      <c r="A157" s="26">
        <v>9.5000000000000011E-4</v>
      </c>
      <c r="B157" s="5">
        <f t="shared" ref="B157:B220" si="154">AI157+A157</f>
        <v>8586.0256123605395</v>
      </c>
      <c r="C157" s="94" t="s">
        <v>225</v>
      </c>
      <c r="D157" s="94" t="s">
        <v>93</v>
      </c>
      <c r="E157" s="94" t="s">
        <v>111</v>
      </c>
      <c r="F157" s="25">
        <f t="shared" ref="F157:F180" si="155">COUNTIF(H157:Z157,"&gt;1")</f>
        <v>1</v>
      </c>
      <c r="G157" s="25">
        <f t="shared" ref="G157:G180" si="156">COUNTIF(AD157:AH157,"&gt;1")</f>
        <v>1</v>
      </c>
      <c r="H157" s="7">
        <f t="shared" si="114"/>
        <v>0</v>
      </c>
      <c r="I157" s="7">
        <f t="shared" si="115"/>
        <v>0</v>
      </c>
      <c r="J157" s="7">
        <f t="shared" si="116"/>
        <v>8586.0246623605399</v>
      </c>
      <c r="K157" s="7">
        <f t="shared" si="117"/>
        <v>0</v>
      </c>
      <c r="L157" s="7">
        <f t="shared" si="118"/>
        <v>0</v>
      </c>
      <c r="M157" s="7">
        <f t="shared" si="119"/>
        <v>0</v>
      </c>
      <c r="N157" s="7">
        <f t="shared" si="120"/>
        <v>0</v>
      </c>
      <c r="O157" s="7">
        <f t="shared" si="121"/>
        <v>0</v>
      </c>
      <c r="P157" s="7">
        <f t="shared" si="122"/>
        <v>0</v>
      </c>
      <c r="Q157" s="7">
        <f t="shared" si="123"/>
        <v>0</v>
      </c>
      <c r="R157" s="7">
        <f t="shared" si="124"/>
        <v>0</v>
      </c>
      <c r="S157" s="7">
        <f t="shared" si="125"/>
        <v>0</v>
      </c>
      <c r="T157" s="7">
        <f t="shared" si="126"/>
        <v>0</v>
      </c>
      <c r="U157" s="7">
        <f t="shared" si="127"/>
        <v>0</v>
      </c>
      <c r="V157" s="7">
        <f t="shared" si="128"/>
        <v>0</v>
      </c>
      <c r="W157" s="91">
        <f t="shared" si="129"/>
        <v>0</v>
      </c>
      <c r="X157" s="91">
        <f t="shared" si="130"/>
        <v>0</v>
      </c>
      <c r="Y157" s="91">
        <f t="shared" si="131"/>
        <v>0</v>
      </c>
      <c r="Z157" s="91">
        <f t="shared" si="132"/>
        <v>0</v>
      </c>
      <c r="AA157" s="102">
        <f t="shared" ref="AA157:AA180" si="157">LARGE(H157:R157,5)</f>
        <v>0</v>
      </c>
      <c r="AB157" s="102">
        <f t="shared" ref="AB157:AB180" si="158">LARGE(S157:V157,1)</f>
        <v>0</v>
      </c>
      <c r="AC157" s="102">
        <f t="shared" ref="AC157:AC180" si="159">LARGE(W157:Z157,1)</f>
        <v>0</v>
      </c>
      <c r="AD157" s="106">
        <f t="shared" ref="AD157:AD180" si="160">LARGE(H157:R157,1)</f>
        <v>8586.0246623605399</v>
      </c>
      <c r="AE157" s="106">
        <f t="shared" ref="AE157:AE180" si="161">LARGE(H157:R157,2)</f>
        <v>0</v>
      </c>
      <c r="AF157" s="106">
        <f t="shared" ref="AF157:AF180" si="162">LARGE(H157:R157,3)</f>
        <v>0</v>
      </c>
      <c r="AG157" s="106">
        <f t="shared" ref="AG157:AG180" si="163">LARGE(H157:R157,4)</f>
        <v>0</v>
      </c>
      <c r="AH157" s="6">
        <v>0</v>
      </c>
      <c r="AI157" s="1">
        <f t="shared" ref="AI157:AI180" si="164">SUM(AD157:AG157)+AH157</f>
        <v>8586.0246623605399</v>
      </c>
    </row>
    <row r="158" spans="1:35">
      <c r="A158" s="26">
        <v>9.6000000000000013E-4</v>
      </c>
      <c r="B158" s="5">
        <f t="shared" si="154"/>
        <v>8529.9274563248146</v>
      </c>
      <c r="C158" s="94" t="s">
        <v>226</v>
      </c>
      <c r="D158" s="94" t="s">
        <v>99</v>
      </c>
      <c r="E158" s="94" t="s">
        <v>111</v>
      </c>
      <c r="F158" s="25">
        <f t="shared" si="155"/>
        <v>1</v>
      </c>
      <c r="G158" s="25">
        <f t="shared" si="156"/>
        <v>1</v>
      </c>
      <c r="H158" s="7">
        <f t="shared" si="114"/>
        <v>0</v>
      </c>
      <c r="I158" s="7">
        <f t="shared" si="115"/>
        <v>0</v>
      </c>
      <c r="J158" s="7">
        <f t="shared" si="116"/>
        <v>8529.9264963248152</v>
      </c>
      <c r="K158" s="7">
        <f t="shared" si="117"/>
        <v>0</v>
      </c>
      <c r="L158" s="7">
        <f t="shared" si="118"/>
        <v>0</v>
      </c>
      <c r="M158" s="7">
        <f t="shared" si="119"/>
        <v>0</v>
      </c>
      <c r="N158" s="7">
        <f t="shared" si="120"/>
        <v>0</v>
      </c>
      <c r="O158" s="7">
        <f t="shared" si="121"/>
        <v>0</v>
      </c>
      <c r="P158" s="7">
        <f t="shared" si="122"/>
        <v>0</v>
      </c>
      <c r="Q158" s="7">
        <f t="shared" si="123"/>
        <v>0</v>
      </c>
      <c r="R158" s="7">
        <f t="shared" si="124"/>
        <v>0</v>
      </c>
      <c r="S158" s="7">
        <f t="shared" si="125"/>
        <v>0</v>
      </c>
      <c r="T158" s="7">
        <f t="shared" si="126"/>
        <v>0</v>
      </c>
      <c r="U158" s="7">
        <f t="shared" si="127"/>
        <v>0</v>
      </c>
      <c r="V158" s="7">
        <f t="shared" si="128"/>
        <v>0</v>
      </c>
      <c r="W158" s="91">
        <f t="shared" si="129"/>
        <v>0</v>
      </c>
      <c r="X158" s="91">
        <f t="shared" si="130"/>
        <v>0</v>
      </c>
      <c r="Y158" s="91">
        <f t="shared" si="131"/>
        <v>0</v>
      </c>
      <c r="Z158" s="91">
        <f t="shared" si="132"/>
        <v>0</v>
      </c>
      <c r="AA158" s="102">
        <f t="shared" si="157"/>
        <v>0</v>
      </c>
      <c r="AB158" s="102">
        <f t="shared" si="158"/>
        <v>0</v>
      </c>
      <c r="AC158" s="102">
        <f t="shared" si="159"/>
        <v>0</v>
      </c>
      <c r="AD158" s="106">
        <f t="shared" si="160"/>
        <v>8529.9264963248152</v>
      </c>
      <c r="AE158" s="106">
        <f t="shared" si="161"/>
        <v>0</v>
      </c>
      <c r="AF158" s="106">
        <f t="shared" si="162"/>
        <v>0</v>
      </c>
      <c r="AG158" s="106">
        <f t="shared" si="163"/>
        <v>0</v>
      </c>
      <c r="AH158" s="6">
        <v>0</v>
      </c>
      <c r="AI158" s="1">
        <f t="shared" si="164"/>
        <v>8529.9264963248152</v>
      </c>
    </row>
    <row r="159" spans="1:35">
      <c r="A159" s="26">
        <v>9.7000000000000016E-4</v>
      </c>
      <c r="B159" s="5">
        <f t="shared" si="154"/>
        <v>8503.1412351779472</v>
      </c>
      <c r="C159" s="94" t="s">
        <v>228</v>
      </c>
      <c r="D159" s="94" t="s">
        <v>85</v>
      </c>
      <c r="E159" s="94" t="s">
        <v>111</v>
      </c>
      <c r="F159" s="25">
        <f t="shared" si="155"/>
        <v>1</v>
      </c>
      <c r="G159" s="25">
        <f t="shared" si="156"/>
        <v>1</v>
      </c>
      <c r="H159" s="7">
        <f t="shared" si="114"/>
        <v>0</v>
      </c>
      <c r="I159" s="7">
        <f t="shared" si="115"/>
        <v>0</v>
      </c>
      <c r="J159" s="7">
        <f t="shared" si="116"/>
        <v>8503.1402651779481</v>
      </c>
      <c r="K159" s="7">
        <f t="shared" si="117"/>
        <v>0</v>
      </c>
      <c r="L159" s="7">
        <f t="shared" si="118"/>
        <v>0</v>
      </c>
      <c r="M159" s="7">
        <f t="shared" si="119"/>
        <v>0</v>
      </c>
      <c r="N159" s="7">
        <f t="shared" si="120"/>
        <v>0</v>
      </c>
      <c r="O159" s="7">
        <f t="shared" si="121"/>
        <v>0</v>
      </c>
      <c r="P159" s="7">
        <f t="shared" si="122"/>
        <v>0</v>
      </c>
      <c r="Q159" s="7">
        <f t="shared" si="123"/>
        <v>0</v>
      </c>
      <c r="R159" s="7">
        <f t="shared" si="124"/>
        <v>0</v>
      </c>
      <c r="S159" s="7">
        <f t="shared" si="125"/>
        <v>0</v>
      </c>
      <c r="T159" s="7">
        <f t="shared" si="126"/>
        <v>0</v>
      </c>
      <c r="U159" s="7">
        <f t="shared" si="127"/>
        <v>0</v>
      </c>
      <c r="V159" s="7">
        <f t="shared" si="128"/>
        <v>0</v>
      </c>
      <c r="W159" s="91">
        <f t="shared" si="129"/>
        <v>0</v>
      </c>
      <c r="X159" s="91">
        <f t="shared" si="130"/>
        <v>0</v>
      </c>
      <c r="Y159" s="91">
        <f t="shared" si="131"/>
        <v>0</v>
      </c>
      <c r="Z159" s="91">
        <f t="shared" si="132"/>
        <v>0</v>
      </c>
      <c r="AA159" s="102">
        <f t="shared" si="157"/>
        <v>0</v>
      </c>
      <c r="AB159" s="102">
        <f t="shared" si="158"/>
        <v>0</v>
      </c>
      <c r="AC159" s="102">
        <f t="shared" si="159"/>
        <v>0</v>
      </c>
      <c r="AD159" s="106">
        <f t="shared" si="160"/>
        <v>8503.1402651779481</v>
      </c>
      <c r="AE159" s="106">
        <f t="shared" si="161"/>
        <v>0</v>
      </c>
      <c r="AF159" s="106">
        <f t="shared" si="162"/>
        <v>0</v>
      </c>
      <c r="AG159" s="106">
        <f t="shared" si="163"/>
        <v>0</v>
      </c>
      <c r="AH159" s="6">
        <v>0</v>
      </c>
      <c r="AI159" s="1">
        <f t="shared" si="164"/>
        <v>8503.1402651779481</v>
      </c>
    </row>
    <row r="160" spans="1:35">
      <c r="A160" s="26">
        <v>9.7999999999999997E-4</v>
      </c>
      <c r="B160" s="5">
        <f t="shared" si="154"/>
        <v>7243.7321735807418</v>
      </c>
      <c r="C160" s="94" t="s">
        <v>315</v>
      </c>
      <c r="D160" s="94" t="s">
        <v>115</v>
      </c>
      <c r="E160" s="94" t="s">
        <v>111</v>
      </c>
      <c r="F160" s="25">
        <f t="shared" si="155"/>
        <v>1</v>
      </c>
      <c r="G160" s="25">
        <f t="shared" si="156"/>
        <v>1</v>
      </c>
      <c r="H160" s="7">
        <f t="shared" si="114"/>
        <v>0</v>
      </c>
      <c r="I160" s="7">
        <f t="shared" si="115"/>
        <v>0</v>
      </c>
      <c r="J160" s="7">
        <f t="shared" si="116"/>
        <v>0</v>
      </c>
      <c r="K160" s="7">
        <f t="shared" si="117"/>
        <v>0</v>
      </c>
      <c r="L160" s="7">
        <f t="shared" si="118"/>
        <v>0</v>
      </c>
      <c r="M160" s="7">
        <f t="shared" si="119"/>
        <v>0</v>
      </c>
      <c r="N160" s="7">
        <f t="shared" si="120"/>
        <v>7243.731193580742</v>
      </c>
      <c r="O160" s="7">
        <f t="shared" si="121"/>
        <v>0</v>
      </c>
      <c r="P160" s="7">
        <f t="shared" si="122"/>
        <v>0</v>
      </c>
      <c r="Q160" s="7">
        <f t="shared" si="123"/>
        <v>0</v>
      </c>
      <c r="R160" s="7">
        <f t="shared" si="124"/>
        <v>0</v>
      </c>
      <c r="S160" s="7">
        <f t="shared" si="125"/>
        <v>0</v>
      </c>
      <c r="T160" s="7">
        <f t="shared" si="126"/>
        <v>0</v>
      </c>
      <c r="U160" s="7">
        <f t="shared" si="127"/>
        <v>0</v>
      </c>
      <c r="V160" s="7">
        <f t="shared" si="128"/>
        <v>0</v>
      </c>
      <c r="W160" s="91">
        <f t="shared" si="129"/>
        <v>0</v>
      </c>
      <c r="X160" s="91">
        <f t="shared" si="130"/>
        <v>0</v>
      </c>
      <c r="Y160" s="91">
        <f t="shared" si="131"/>
        <v>0</v>
      </c>
      <c r="Z160" s="91">
        <f t="shared" si="132"/>
        <v>0</v>
      </c>
      <c r="AA160" s="102">
        <f t="shared" si="157"/>
        <v>0</v>
      </c>
      <c r="AB160" s="102">
        <f t="shared" si="158"/>
        <v>0</v>
      </c>
      <c r="AC160" s="102">
        <f t="shared" si="159"/>
        <v>0</v>
      </c>
      <c r="AD160" s="106">
        <f t="shared" si="160"/>
        <v>7243.731193580742</v>
      </c>
      <c r="AE160" s="106">
        <f t="shared" si="161"/>
        <v>0</v>
      </c>
      <c r="AF160" s="106">
        <f t="shared" si="162"/>
        <v>0</v>
      </c>
      <c r="AG160" s="106">
        <f t="shared" si="163"/>
        <v>0</v>
      </c>
      <c r="AH160" s="6">
        <v>0</v>
      </c>
      <c r="AI160" s="1">
        <f t="shared" si="164"/>
        <v>7243.731193580742</v>
      </c>
    </row>
    <row r="161" spans="1:35">
      <c r="A161" s="26">
        <v>9.8999999999999999E-4</v>
      </c>
      <c r="B161" s="5">
        <f t="shared" si="154"/>
        <v>8327.8287608167211</v>
      </c>
      <c r="C161" s="94" t="s">
        <v>233</v>
      </c>
      <c r="D161" s="94" t="s">
        <v>93</v>
      </c>
      <c r="E161" s="94" t="s">
        <v>111</v>
      </c>
      <c r="F161" s="25">
        <f t="shared" si="155"/>
        <v>1</v>
      </c>
      <c r="G161" s="25">
        <f t="shared" si="156"/>
        <v>1</v>
      </c>
      <c r="H161" s="7">
        <f t="shared" si="114"/>
        <v>0</v>
      </c>
      <c r="I161" s="7">
        <f t="shared" si="115"/>
        <v>0</v>
      </c>
      <c r="J161" s="7">
        <f t="shared" si="116"/>
        <v>8327.8277708167207</v>
      </c>
      <c r="K161" s="7">
        <f t="shared" si="117"/>
        <v>0</v>
      </c>
      <c r="L161" s="7">
        <f t="shared" si="118"/>
        <v>0</v>
      </c>
      <c r="M161" s="7">
        <f t="shared" si="119"/>
        <v>0</v>
      </c>
      <c r="N161" s="7">
        <f t="shared" si="120"/>
        <v>0</v>
      </c>
      <c r="O161" s="7">
        <f t="shared" si="121"/>
        <v>0</v>
      </c>
      <c r="P161" s="7">
        <f t="shared" si="122"/>
        <v>0</v>
      </c>
      <c r="Q161" s="7">
        <f t="shared" si="123"/>
        <v>0</v>
      </c>
      <c r="R161" s="7">
        <f t="shared" si="124"/>
        <v>0</v>
      </c>
      <c r="S161" s="7">
        <f t="shared" si="125"/>
        <v>0</v>
      </c>
      <c r="T161" s="7">
        <f t="shared" si="126"/>
        <v>0</v>
      </c>
      <c r="U161" s="7">
        <f t="shared" si="127"/>
        <v>0</v>
      </c>
      <c r="V161" s="7">
        <f t="shared" si="128"/>
        <v>0</v>
      </c>
      <c r="W161" s="91">
        <f t="shared" si="129"/>
        <v>0</v>
      </c>
      <c r="X161" s="91">
        <f t="shared" si="130"/>
        <v>0</v>
      </c>
      <c r="Y161" s="91">
        <f t="shared" si="131"/>
        <v>0</v>
      </c>
      <c r="Z161" s="91">
        <f t="shared" si="132"/>
        <v>0</v>
      </c>
      <c r="AA161" s="102">
        <f t="shared" si="157"/>
        <v>0</v>
      </c>
      <c r="AB161" s="102">
        <f t="shared" si="158"/>
        <v>0</v>
      </c>
      <c r="AC161" s="102">
        <f t="shared" si="159"/>
        <v>0</v>
      </c>
      <c r="AD161" s="106">
        <f t="shared" si="160"/>
        <v>8327.8277708167207</v>
      </c>
      <c r="AE161" s="106">
        <f t="shared" si="161"/>
        <v>0</v>
      </c>
      <c r="AF161" s="106">
        <f t="shared" si="162"/>
        <v>0</v>
      </c>
      <c r="AG161" s="106">
        <f t="shared" si="163"/>
        <v>0</v>
      </c>
      <c r="AH161" s="6">
        <v>0</v>
      </c>
      <c r="AI161" s="1">
        <f t="shared" si="164"/>
        <v>8327.8277708167207</v>
      </c>
    </row>
    <row r="162" spans="1:35">
      <c r="A162" s="26">
        <v>1E-3</v>
      </c>
      <c r="B162" s="5">
        <f t="shared" si="154"/>
        <v>8290.0565618550863</v>
      </c>
      <c r="C162" s="94" t="s">
        <v>234</v>
      </c>
      <c r="D162" s="94" t="s">
        <v>93</v>
      </c>
      <c r="E162" s="94" t="s">
        <v>111</v>
      </c>
      <c r="F162" s="25">
        <f t="shared" si="155"/>
        <v>1</v>
      </c>
      <c r="G162" s="25">
        <f t="shared" si="156"/>
        <v>1</v>
      </c>
      <c r="H162" s="7">
        <f t="shared" si="114"/>
        <v>0</v>
      </c>
      <c r="I162" s="7">
        <f t="shared" si="115"/>
        <v>0</v>
      </c>
      <c r="J162" s="7">
        <f t="shared" si="116"/>
        <v>8290.0555618550861</v>
      </c>
      <c r="K162" s="7">
        <f t="shared" si="117"/>
        <v>0</v>
      </c>
      <c r="L162" s="7">
        <f t="shared" si="118"/>
        <v>0</v>
      </c>
      <c r="M162" s="7">
        <f t="shared" si="119"/>
        <v>0</v>
      </c>
      <c r="N162" s="7">
        <f t="shared" si="120"/>
        <v>0</v>
      </c>
      <c r="O162" s="7">
        <f t="shared" si="121"/>
        <v>0</v>
      </c>
      <c r="P162" s="7">
        <f t="shared" si="122"/>
        <v>0</v>
      </c>
      <c r="Q162" s="7">
        <f t="shared" si="123"/>
        <v>0</v>
      </c>
      <c r="R162" s="7">
        <f t="shared" si="124"/>
        <v>0</v>
      </c>
      <c r="S162" s="7">
        <f t="shared" si="125"/>
        <v>0</v>
      </c>
      <c r="T162" s="7">
        <f t="shared" si="126"/>
        <v>0</v>
      </c>
      <c r="U162" s="7">
        <f t="shared" si="127"/>
        <v>0</v>
      </c>
      <c r="V162" s="7">
        <f t="shared" si="128"/>
        <v>0</v>
      </c>
      <c r="W162" s="91">
        <f t="shared" si="129"/>
        <v>0</v>
      </c>
      <c r="X162" s="91">
        <f t="shared" si="130"/>
        <v>0</v>
      </c>
      <c r="Y162" s="91">
        <f t="shared" si="131"/>
        <v>0</v>
      </c>
      <c r="Z162" s="91">
        <f t="shared" si="132"/>
        <v>0</v>
      </c>
      <c r="AA162" s="102">
        <f t="shared" si="157"/>
        <v>0</v>
      </c>
      <c r="AB162" s="102">
        <f t="shared" si="158"/>
        <v>0</v>
      </c>
      <c r="AC162" s="102">
        <f t="shared" si="159"/>
        <v>0</v>
      </c>
      <c r="AD162" s="106">
        <f t="shared" si="160"/>
        <v>8290.0555618550861</v>
      </c>
      <c r="AE162" s="106">
        <f t="shared" si="161"/>
        <v>0</v>
      </c>
      <c r="AF162" s="106">
        <f t="shared" si="162"/>
        <v>0</v>
      </c>
      <c r="AG162" s="106">
        <f t="shared" si="163"/>
        <v>0</v>
      </c>
      <c r="AH162" s="6">
        <v>0</v>
      </c>
      <c r="AI162" s="1">
        <f t="shared" si="164"/>
        <v>8290.0555618550861</v>
      </c>
    </row>
    <row r="163" spans="1:35">
      <c r="A163" s="26">
        <v>1.01E-3</v>
      </c>
      <c r="B163" s="5">
        <f t="shared" si="154"/>
        <v>8139.6135684502342</v>
      </c>
      <c r="C163" s="94" t="s">
        <v>239</v>
      </c>
      <c r="D163" s="94" t="s">
        <v>85</v>
      </c>
      <c r="E163" s="94" t="s">
        <v>111</v>
      </c>
      <c r="F163" s="25">
        <f t="shared" si="155"/>
        <v>1</v>
      </c>
      <c r="G163" s="25">
        <f t="shared" si="156"/>
        <v>1</v>
      </c>
      <c r="H163" s="7">
        <f t="shared" si="114"/>
        <v>0</v>
      </c>
      <c r="I163" s="7">
        <f t="shared" si="115"/>
        <v>0</v>
      </c>
      <c r="J163" s="7">
        <f t="shared" si="116"/>
        <v>8139.6125584502342</v>
      </c>
      <c r="K163" s="7">
        <f t="shared" si="117"/>
        <v>0</v>
      </c>
      <c r="L163" s="7">
        <f t="shared" si="118"/>
        <v>0</v>
      </c>
      <c r="M163" s="7">
        <f t="shared" si="119"/>
        <v>0</v>
      </c>
      <c r="N163" s="7">
        <f t="shared" si="120"/>
        <v>0</v>
      </c>
      <c r="O163" s="7">
        <f t="shared" si="121"/>
        <v>0</v>
      </c>
      <c r="P163" s="7">
        <f t="shared" si="122"/>
        <v>0</v>
      </c>
      <c r="Q163" s="7">
        <f t="shared" si="123"/>
        <v>0</v>
      </c>
      <c r="R163" s="7">
        <f t="shared" si="124"/>
        <v>0</v>
      </c>
      <c r="S163" s="7">
        <f t="shared" si="125"/>
        <v>0</v>
      </c>
      <c r="T163" s="7">
        <f t="shared" si="126"/>
        <v>0</v>
      </c>
      <c r="U163" s="7">
        <f t="shared" si="127"/>
        <v>0</v>
      </c>
      <c r="V163" s="7">
        <f t="shared" si="128"/>
        <v>0</v>
      </c>
      <c r="W163" s="91">
        <f t="shared" si="129"/>
        <v>0</v>
      </c>
      <c r="X163" s="91">
        <f t="shared" si="130"/>
        <v>0</v>
      </c>
      <c r="Y163" s="91">
        <f t="shared" si="131"/>
        <v>0</v>
      </c>
      <c r="Z163" s="91">
        <f t="shared" si="132"/>
        <v>0</v>
      </c>
      <c r="AA163" s="102">
        <f t="shared" si="157"/>
        <v>0</v>
      </c>
      <c r="AB163" s="102">
        <f t="shared" si="158"/>
        <v>0</v>
      </c>
      <c r="AC163" s="102">
        <f t="shared" si="159"/>
        <v>0</v>
      </c>
      <c r="AD163" s="106">
        <f t="shared" si="160"/>
        <v>8139.6125584502342</v>
      </c>
      <c r="AE163" s="106">
        <f t="shared" si="161"/>
        <v>0</v>
      </c>
      <c r="AF163" s="106">
        <f t="shared" si="162"/>
        <v>0</v>
      </c>
      <c r="AG163" s="106">
        <f t="shared" si="163"/>
        <v>0</v>
      </c>
      <c r="AH163" s="6">
        <v>0</v>
      </c>
      <c r="AI163" s="1">
        <f t="shared" si="164"/>
        <v>8139.6125584502342</v>
      </c>
    </row>
    <row r="164" spans="1:35">
      <c r="A164" s="26">
        <v>1.0200000000000001E-3</v>
      </c>
      <c r="B164" s="5">
        <f t="shared" si="154"/>
        <v>15253.29433476369</v>
      </c>
      <c r="C164" s="94" t="s">
        <v>242</v>
      </c>
      <c r="D164" s="94" t="s">
        <v>93</v>
      </c>
      <c r="E164" s="94" t="s">
        <v>111</v>
      </c>
      <c r="F164" s="25">
        <f t="shared" si="155"/>
        <v>2</v>
      </c>
      <c r="G164" s="25">
        <f t="shared" si="156"/>
        <v>2</v>
      </c>
      <c r="H164" s="7">
        <f t="shared" si="114"/>
        <v>0</v>
      </c>
      <c r="I164" s="7">
        <f t="shared" si="115"/>
        <v>0</v>
      </c>
      <c r="J164" s="7">
        <f t="shared" si="116"/>
        <v>8072.2093408413393</v>
      </c>
      <c r="K164" s="7">
        <f t="shared" si="117"/>
        <v>7181.0839739223502</v>
      </c>
      <c r="L164" s="7">
        <f t="shared" si="118"/>
        <v>0</v>
      </c>
      <c r="M164" s="7">
        <f t="shared" si="119"/>
        <v>0</v>
      </c>
      <c r="N164" s="7">
        <f t="shared" si="120"/>
        <v>0</v>
      </c>
      <c r="O164" s="7">
        <f t="shared" si="121"/>
        <v>0</v>
      </c>
      <c r="P164" s="7">
        <f t="shared" si="122"/>
        <v>0</v>
      </c>
      <c r="Q164" s="7">
        <f t="shared" si="123"/>
        <v>0</v>
      </c>
      <c r="R164" s="7">
        <f t="shared" si="124"/>
        <v>0</v>
      </c>
      <c r="S164" s="7">
        <f t="shared" si="125"/>
        <v>0</v>
      </c>
      <c r="T164" s="7">
        <f t="shared" si="126"/>
        <v>0</v>
      </c>
      <c r="U164" s="7">
        <f t="shared" si="127"/>
        <v>0</v>
      </c>
      <c r="V164" s="7">
        <f t="shared" si="128"/>
        <v>0</v>
      </c>
      <c r="W164" s="91">
        <f t="shared" si="129"/>
        <v>0</v>
      </c>
      <c r="X164" s="91">
        <f t="shared" si="130"/>
        <v>0</v>
      </c>
      <c r="Y164" s="91">
        <f t="shared" si="131"/>
        <v>0</v>
      </c>
      <c r="Z164" s="91">
        <f t="shared" si="132"/>
        <v>0</v>
      </c>
      <c r="AA164" s="102">
        <f t="shared" si="157"/>
        <v>0</v>
      </c>
      <c r="AB164" s="102">
        <f t="shared" si="158"/>
        <v>0</v>
      </c>
      <c r="AC164" s="102">
        <f t="shared" si="159"/>
        <v>0</v>
      </c>
      <c r="AD164" s="106">
        <f t="shared" si="160"/>
        <v>8072.2093408413393</v>
      </c>
      <c r="AE164" s="106">
        <f t="shared" si="161"/>
        <v>7181.0839739223502</v>
      </c>
      <c r="AF164" s="106">
        <f t="shared" si="162"/>
        <v>0</v>
      </c>
      <c r="AG164" s="106">
        <f t="shared" si="163"/>
        <v>0</v>
      </c>
      <c r="AH164" s="6">
        <v>0</v>
      </c>
      <c r="AI164" s="1">
        <f t="shared" si="164"/>
        <v>15253.29331476369</v>
      </c>
    </row>
    <row r="165" spans="1:35">
      <c r="A165" s="26">
        <v>1.0300000000000001E-3</v>
      </c>
      <c r="B165" s="5">
        <f t="shared" si="154"/>
        <v>7194.661320894601</v>
      </c>
      <c r="C165" s="94" t="s">
        <v>317</v>
      </c>
      <c r="D165" s="94" t="s">
        <v>81</v>
      </c>
      <c r="E165" s="94" t="s">
        <v>111</v>
      </c>
      <c r="F165" s="25">
        <f t="shared" si="155"/>
        <v>1</v>
      </c>
      <c r="G165" s="25">
        <f t="shared" si="156"/>
        <v>1</v>
      </c>
      <c r="H165" s="7">
        <f t="shared" si="114"/>
        <v>0</v>
      </c>
      <c r="I165" s="7">
        <f t="shared" si="115"/>
        <v>0</v>
      </c>
      <c r="J165" s="7">
        <f t="shared" si="116"/>
        <v>0</v>
      </c>
      <c r="K165" s="7">
        <f t="shared" si="117"/>
        <v>0</v>
      </c>
      <c r="L165" s="7">
        <f t="shared" si="118"/>
        <v>0</v>
      </c>
      <c r="M165" s="7">
        <f t="shared" si="119"/>
        <v>0</v>
      </c>
      <c r="N165" s="7">
        <f t="shared" si="120"/>
        <v>7194.6602908946006</v>
      </c>
      <c r="O165" s="7">
        <f t="shared" si="121"/>
        <v>0</v>
      </c>
      <c r="P165" s="7">
        <f t="shared" si="122"/>
        <v>0</v>
      </c>
      <c r="Q165" s="7">
        <f t="shared" si="123"/>
        <v>0</v>
      </c>
      <c r="R165" s="7">
        <f t="shared" si="124"/>
        <v>0</v>
      </c>
      <c r="S165" s="7">
        <f t="shared" si="125"/>
        <v>0</v>
      </c>
      <c r="T165" s="7">
        <f t="shared" si="126"/>
        <v>0</v>
      </c>
      <c r="U165" s="7">
        <f t="shared" si="127"/>
        <v>0</v>
      </c>
      <c r="V165" s="7">
        <f t="shared" si="128"/>
        <v>0</v>
      </c>
      <c r="W165" s="91">
        <f t="shared" si="129"/>
        <v>0</v>
      </c>
      <c r="X165" s="91">
        <f t="shared" si="130"/>
        <v>0</v>
      </c>
      <c r="Y165" s="91">
        <f t="shared" si="131"/>
        <v>0</v>
      </c>
      <c r="Z165" s="91">
        <f t="shared" si="132"/>
        <v>0</v>
      </c>
      <c r="AA165" s="102">
        <f t="shared" si="157"/>
        <v>0</v>
      </c>
      <c r="AB165" s="102">
        <f t="shared" si="158"/>
        <v>0</v>
      </c>
      <c r="AC165" s="102">
        <f t="shared" si="159"/>
        <v>0</v>
      </c>
      <c r="AD165" s="106">
        <f t="shared" si="160"/>
        <v>7194.6602908946006</v>
      </c>
      <c r="AE165" s="106">
        <f t="shared" si="161"/>
        <v>0</v>
      </c>
      <c r="AF165" s="106">
        <f t="shared" si="162"/>
        <v>0</v>
      </c>
      <c r="AG165" s="106">
        <f t="shared" si="163"/>
        <v>0</v>
      </c>
      <c r="AH165" s="6">
        <v>0</v>
      </c>
      <c r="AI165" s="1">
        <f t="shared" si="164"/>
        <v>7194.6602908946006</v>
      </c>
    </row>
    <row r="166" spans="1:35">
      <c r="A166" s="26">
        <v>1.0400000000000001E-3</v>
      </c>
      <c r="B166" s="5">
        <f t="shared" si="154"/>
        <v>7943.2865680312907</v>
      </c>
      <c r="C166" s="94" t="s">
        <v>247</v>
      </c>
      <c r="D166" s="94" t="s">
        <v>99</v>
      </c>
      <c r="E166" s="94" t="s">
        <v>111</v>
      </c>
      <c r="F166" s="25">
        <f t="shared" si="155"/>
        <v>1</v>
      </c>
      <c r="G166" s="25">
        <f t="shared" si="156"/>
        <v>1</v>
      </c>
      <c r="H166" s="7">
        <f t="shared" si="114"/>
        <v>0</v>
      </c>
      <c r="I166" s="7">
        <f t="shared" si="115"/>
        <v>0</v>
      </c>
      <c r="J166" s="7">
        <f t="shared" si="116"/>
        <v>7943.2855280312906</v>
      </c>
      <c r="K166" s="7">
        <f t="shared" si="117"/>
        <v>0</v>
      </c>
      <c r="L166" s="7">
        <f t="shared" si="118"/>
        <v>0</v>
      </c>
      <c r="M166" s="7">
        <f t="shared" si="119"/>
        <v>0</v>
      </c>
      <c r="N166" s="7">
        <f t="shared" si="120"/>
        <v>0</v>
      </c>
      <c r="O166" s="7">
        <f t="shared" si="121"/>
        <v>0</v>
      </c>
      <c r="P166" s="7">
        <f t="shared" si="122"/>
        <v>0</v>
      </c>
      <c r="Q166" s="7">
        <f t="shared" si="123"/>
        <v>0</v>
      </c>
      <c r="R166" s="7">
        <f t="shared" si="124"/>
        <v>0</v>
      </c>
      <c r="S166" s="7">
        <f t="shared" si="125"/>
        <v>0</v>
      </c>
      <c r="T166" s="7">
        <f t="shared" si="126"/>
        <v>0</v>
      </c>
      <c r="U166" s="7">
        <f t="shared" si="127"/>
        <v>0</v>
      </c>
      <c r="V166" s="7">
        <f t="shared" si="128"/>
        <v>0</v>
      </c>
      <c r="W166" s="91">
        <f t="shared" si="129"/>
        <v>0</v>
      </c>
      <c r="X166" s="91">
        <f t="shared" si="130"/>
        <v>0</v>
      </c>
      <c r="Y166" s="91">
        <f t="shared" si="131"/>
        <v>0</v>
      </c>
      <c r="Z166" s="91">
        <f t="shared" si="132"/>
        <v>0</v>
      </c>
      <c r="AA166" s="102">
        <f t="shared" si="157"/>
        <v>0</v>
      </c>
      <c r="AB166" s="102">
        <f t="shared" si="158"/>
        <v>0</v>
      </c>
      <c r="AC166" s="102">
        <f t="shared" si="159"/>
        <v>0</v>
      </c>
      <c r="AD166" s="106">
        <f t="shared" si="160"/>
        <v>7943.2855280312906</v>
      </c>
      <c r="AE166" s="106">
        <f t="shared" si="161"/>
        <v>0</v>
      </c>
      <c r="AF166" s="106">
        <f t="shared" si="162"/>
        <v>0</v>
      </c>
      <c r="AG166" s="106">
        <f t="shared" si="163"/>
        <v>0</v>
      </c>
      <c r="AH166" s="6">
        <v>0</v>
      </c>
      <c r="AI166" s="1">
        <f t="shared" si="164"/>
        <v>7943.2855280312906</v>
      </c>
    </row>
    <row r="167" spans="1:35">
      <c r="A167" s="26">
        <v>1.0500000000000002E-3</v>
      </c>
      <c r="B167" s="5">
        <f t="shared" si="154"/>
        <v>7935.5269373331157</v>
      </c>
      <c r="C167" s="94" t="s">
        <v>248</v>
      </c>
      <c r="D167" s="94" t="s">
        <v>93</v>
      </c>
      <c r="E167" s="94" t="s">
        <v>111</v>
      </c>
      <c r="F167" s="25">
        <f t="shared" si="155"/>
        <v>1</v>
      </c>
      <c r="G167" s="25">
        <f t="shared" si="156"/>
        <v>1</v>
      </c>
      <c r="H167" s="7">
        <f t="shared" si="114"/>
        <v>0</v>
      </c>
      <c r="I167" s="7">
        <f t="shared" si="115"/>
        <v>0</v>
      </c>
      <c r="J167" s="7">
        <f t="shared" si="116"/>
        <v>7935.5258873331159</v>
      </c>
      <c r="K167" s="7">
        <f t="shared" si="117"/>
        <v>0</v>
      </c>
      <c r="L167" s="7">
        <f t="shared" si="118"/>
        <v>0</v>
      </c>
      <c r="M167" s="7">
        <f t="shared" si="119"/>
        <v>0</v>
      </c>
      <c r="N167" s="7">
        <f t="shared" si="120"/>
        <v>0</v>
      </c>
      <c r="O167" s="7">
        <f t="shared" si="121"/>
        <v>0</v>
      </c>
      <c r="P167" s="7">
        <f t="shared" si="122"/>
        <v>0</v>
      </c>
      <c r="Q167" s="7">
        <f t="shared" si="123"/>
        <v>0</v>
      </c>
      <c r="R167" s="7">
        <f t="shared" si="124"/>
        <v>0</v>
      </c>
      <c r="S167" s="7">
        <f t="shared" si="125"/>
        <v>0</v>
      </c>
      <c r="T167" s="7">
        <f t="shared" si="126"/>
        <v>0</v>
      </c>
      <c r="U167" s="7">
        <f t="shared" si="127"/>
        <v>0</v>
      </c>
      <c r="V167" s="7">
        <f t="shared" si="128"/>
        <v>0</v>
      </c>
      <c r="W167" s="91">
        <f t="shared" si="129"/>
        <v>0</v>
      </c>
      <c r="X167" s="91">
        <f t="shared" si="130"/>
        <v>0</v>
      </c>
      <c r="Y167" s="91">
        <f t="shared" si="131"/>
        <v>0</v>
      </c>
      <c r="Z167" s="91">
        <f t="shared" si="132"/>
        <v>0</v>
      </c>
      <c r="AA167" s="102">
        <f t="shared" si="157"/>
        <v>0</v>
      </c>
      <c r="AB167" s="102">
        <f t="shared" si="158"/>
        <v>0</v>
      </c>
      <c r="AC167" s="102">
        <f t="shared" si="159"/>
        <v>0</v>
      </c>
      <c r="AD167" s="106">
        <f t="shared" si="160"/>
        <v>7935.5258873331159</v>
      </c>
      <c r="AE167" s="106">
        <f t="shared" si="161"/>
        <v>0</v>
      </c>
      <c r="AF167" s="106">
        <f t="shared" si="162"/>
        <v>0</v>
      </c>
      <c r="AG167" s="106">
        <f t="shared" si="163"/>
        <v>0</v>
      </c>
      <c r="AH167" s="6">
        <v>0</v>
      </c>
      <c r="AI167" s="1">
        <f t="shared" si="164"/>
        <v>7935.5258873331159</v>
      </c>
    </row>
    <row r="168" spans="1:35">
      <c r="A168" s="26">
        <v>1.0600000000000002E-3</v>
      </c>
      <c r="B168" s="5">
        <f t="shared" si="154"/>
        <v>7903.7848437837838</v>
      </c>
      <c r="C168" s="94" t="s">
        <v>250</v>
      </c>
      <c r="D168" s="94" t="s">
        <v>93</v>
      </c>
      <c r="E168" s="94" t="s">
        <v>111</v>
      </c>
      <c r="F168" s="25">
        <f t="shared" si="155"/>
        <v>1</v>
      </c>
      <c r="G168" s="25">
        <f t="shared" si="156"/>
        <v>1</v>
      </c>
      <c r="H168" s="7">
        <f t="shared" si="114"/>
        <v>0</v>
      </c>
      <c r="I168" s="7">
        <f t="shared" si="115"/>
        <v>0</v>
      </c>
      <c r="J168" s="7">
        <f t="shared" si="116"/>
        <v>7903.7837837837842</v>
      </c>
      <c r="K168" s="7">
        <f t="shared" si="117"/>
        <v>0</v>
      </c>
      <c r="L168" s="7">
        <f t="shared" si="118"/>
        <v>0</v>
      </c>
      <c r="M168" s="7">
        <f t="shared" si="119"/>
        <v>0</v>
      </c>
      <c r="N168" s="7">
        <f t="shared" si="120"/>
        <v>0</v>
      </c>
      <c r="O168" s="7">
        <f t="shared" si="121"/>
        <v>0</v>
      </c>
      <c r="P168" s="7">
        <f t="shared" si="122"/>
        <v>0</v>
      </c>
      <c r="Q168" s="7">
        <f t="shared" si="123"/>
        <v>0</v>
      </c>
      <c r="R168" s="7">
        <f t="shared" si="124"/>
        <v>0</v>
      </c>
      <c r="S168" s="7">
        <f t="shared" si="125"/>
        <v>0</v>
      </c>
      <c r="T168" s="7">
        <f t="shared" si="126"/>
        <v>0</v>
      </c>
      <c r="U168" s="7">
        <f t="shared" si="127"/>
        <v>0</v>
      </c>
      <c r="V168" s="7">
        <f t="shared" si="128"/>
        <v>0</v>
      </c>
      <c r="W168" s="91">
        <f t="shared" si="129"/>
        <v>0</v>
      </c>
      <c r="X168" s="91">
        <f t="shared" si="130"/>
        <v>0</v>
      </c>
      <c r="Y168" s="91">
        <f t="shared" si="131"/>
        <v>0</v>
      </c>
      <c r="Z168" s="91">
        <f t="shared" si="132"/>
        <v>0</v>
      </c>
      <c r="AA168" s="102">
        <f t="shared" si="157"/>
        <v>0</v>
      </c>
      <c r="AB168" s="102">
        <f t="shared" si="158"/>
        <v>0</v>
      </c>
      <c r="AC168" s="102">
        <f t="shared" si="159"/>
        <v>0</v>
      </c>
      <c r="AD168" s="106">
        <f t="shared" si="160"/>
        <v>7903.7837837837842</v>
      </c>
      <c r="AE168" s="106">
        <f t="shared" si="161"/>
        <v>0</v>
      </c>
      <c r="AF168" s="106">
        <f t="shared" si="162"/>
        <v>0</v>
      </c>
      <c r="AG168" s="106">
        <f t="shared" si="163"/>
        <v>0</v>
      </c>
      <c r="AH168" s="6">
        <v>0</v>
      </c>
      <c r="AI168" s="1">
        <f t="shared" si="164"/>
        <v>7903.7837837837842</v>
      </c>
    </row>
    <row r="169" spans="1:35">
      <c r="A169" s="26">
        <v>1.0700000000000002E-3</v>
      </c>
      <c r="B169" s="5">
        <f t="shared" si="154"/>
        <v>7717.7251278486228</v>
      </c>
      <c r="C169" s="94" t="s">
        <v>252</v>
      </c>
      <c r="D169" s="94" t="s">
        <v>93</v>
      </c>
      <c r="E169" s="94" t="s">
        <v>111</v>
      </c>
      <c r="F169" s="25">
        <f t="shared" si="155"/>
        <v>1</v>
      </c>
      <c r="G169" s="25">
        <f t="shared" si="156"/>
        <v>1</v>
      </c>
      <c r="H169" s="7">
        <f t="shared" si="114"/>
        <v>0</v>
      </c>
      <c r="I169" s="7">
        <f t="shared" si="115"/>
        <v>0</v>
      </c>
      <c r="J169" s="7">
        <f t="shared" si="116"/>
        <v>7717.7240578486226</v>
      </c>
      <c r="K169" s="7">
        <f t="shared" si="117"/>
        <v>0</v>
      </c>
      <c r="L169" s="7">
        <f t="shared" si="118"/>
        <v>0</v>
      </c>
      <c r="M169" s="7">
        <f t="shared" si="119"/>
        <v>0</v>
      </c>
      <c r="N169" s="7">
        <f t="shared" si="120"/>
        <v>0</v>
      </c>
      <c r="O169" s="7">
        <f t="shared" si="121"/>
        <v>0</v>
      </c>
      <c r="P169" s="7">
        <f t="shared" si="122"/>
        <v>0</v>
      </c>
      <c r="Q169" s="7">
        <f t="shared" si="123"/>
        <v>0</v>
      </c>
      <c r="R169" s="7">
        <f t="shared" si="124"/>
        <v>0</v>
      </c>
      <c r="S169" s="7">
        <f t="shared" si="125"/>
        <v>0</v>
      </c>
      <c r="T169" s="7">
        <f t="shared" si="126"/>
        <v>0</v>
      </c>
      <c r="U169" s="7">
        <f t="shared" si="127"/>
        <v>0</v>
      </c>
      <c r="V169" s="7">
        <f t="shared" si="128"/>
        <v>0</v>
      </c>
      <c r="W169" s="91">
        <f t="shared" si="129"/>
        <v>0</v>
      </c>
      <c r="X169" s="91">
        <f t="shared" si="130"/>
        <v>0</v>
      </c>
      <c r="Y169" s="91">
        <f t="shared" si="131"/>
        <v>0</v>
      </c>
      <c r="Z169" s="91">
        <f t="shared" si="132"/>
        <v>0</v>
      </c>
      <c r="AA169" s="102">
        <f t="shared" si="157"/>
        <v>0</v>
      </c>
      <c r="AB169" s="102">
        <f t="shared" si="158"/>
        <v>0</v>
      </c>
      <c r="AC169" s="102">
        <f t="shared" si="159"/>
        <v>0</v>
      </c>
      <c r="AD169" s="106">
        <f t="shared" si="160"/>
        <v>7717.7240578486226</v>
      </c>
      <c r="AE169" s="106">
        <f t="shared" si="161"/>
        <v>0</v>
      </c>
      <c r="AF169" s="106">
        <f t="shared" si="162"/>
        <v>0</v>
      </c>
      <c r="AG169" s="106">
        <f t="shared" si="163"/>
        <v>0</v>
      </c>
      <c r="AH169" s="6">
        <v>0</v>
      </c>
      <c r="AI169" s="1">
        <f t="shared" si="164"/>
        <v>7717.7240578486226</v>
      </c>
    </row>
    <row r="170" spans="1:35">
      <c r="A170" s="26">
        <v>1.0800000000000002E-3</v>
      </c>
      <c r="B170" s="5">
        <f t="shared" si="154"/>
        <v>15312.09185118371</v>
      </c>
      <c r="C170" s="94" t="s">
        <v>255</v>
      </c>
      <c r="D170" s="94" t="s">
        <v>103</v>
      </c>
      <c r="E170" s="94" t="s">
        <v>111</v>
      </c>
      <c r="F170" s="25">
        <f t="shared" si="155"/>
        <v>2</v>
      </c>
      <c r="G170" s="25">
        <f t="shared" si="156"/>
        <v>2</v>
      </c>
      <c r="H170" s="7">
        <f t="shared" si="114"/>
        <v>0</v>
      </c>
      <c r="I170" s="7">
        <f t="shared" si="115"/>
        <v>0</v>
      </c>
      <c r="J170" s="7">
        <f t="shared" si="116"/>
        <v>7633.9145870314287</v>
      </c>
      <c r="K170" s="7">
        <f t="shared" si="117"/>
        <v>0</v>
      </c>
      <c r="L170" s="7">
        <f t="shared" si="118"/>
        <v>0</v>
      </c>
      <c r="M170" s="7">
        <f t="shared" si="119"/>
        <v>7678.1761841522812</v>
      </c>
      <c r="N170" s="7">
        <f t="shared" si="120"/>
        <v>0</v>
      </c>
      <c r="O170" s="7">
        <f t="shared" si="121"/>
        <v>0</v>
      </c>
      <c r="P170" s="7">
        <f t="shared" si="122"/>
        <v>0</v>
      </c>
      <c r="Q170" s="7">
        <f t="shared" si="123"/>
        <v>0</v>
      </c>
      <c r="R170" s="7">
        <f t="shared" si="124"/>
        <v>0</v>
      </c>
      <c r="S170" s="7">
        <f t="shared" si="125"/>
        <v>0</v>
      </c>
      <c r="T170" s="7">
        <f t="shared" si="126"/>
        <v>0</v>
      </c>
      <c r="U170" s="7">
        <f t="shared" si="127"/>
        <v>0</v>
      </c>
      <c r="V170" s="7">
        <f t="shared" si="128"/>
        <v>0</v>
      </c>
      <c r="W170" s="91">
        <f t="shared" si="129"/>
        <v>0</v>
      </c>
      <c r="X170" s="91">
        <f t="shared" si="130"/>
        <v>0</v>
      </c>
      <c r="Y170" s="91">
        <f t="shared" si="131"/>
        <v>0</v>
      </c>
      <c r="Z170" s="91">
        <f t="shared" si="132"/>
        <v>0</v>
      </c>
      <c r="AA170" s="102">
        <f t="shared" si="157"/>
        <v>0</v>
      </c>
      <c r="AB170" s="102">
        <f t="shared" si="158"/>
        <v>0</v>
      </c>
      <c r="AC170" s="102">
        <f t="shared" si="159"/>
        <v>0</v>
      </c>
      <c r="AD170" s="106">
        <f t="shared" si="160"/>
        <v>7678.1761841522812</v>
      </c>
      <c r="AE170" s="106">
        <f t="shared" si="161"/>
        <v>7633.9145870314287</v>
      </c>
      <c r="AF170" s="106">
        <f t="shared" si="162"/>
        <v>0</v>
      </c>
      <c r="AG170" s="106">
        <f t="shared" si="163"/>
        <v>0</v>
      </c>
      <c r="AH170" s="6">
        <v>0</v>
      </c>
      <c r="AI170" s="1">
        <f t="shared" si="164"/>
        <v>15312.09077118371</v>
      </c>
    </row>
    <row r="171" spans="1:35">
      <c r="A171" s="26">
        <v>1.0900000000000003E-3</v>
      </c>
      <c r="B171" s="5">
        <f t="shared" si="154"/>
        <v>7622.7724381388807</v>
      </c>
      <c r="C171" s="94" t="s">
        <v>256</v>
      </c>
      <c r="D171" s="94" t="s">
        <v>93</v>
      </c>
      <c r="E171" s="94" t="s">
        <v>111</v>
      </c>
      <c r="F171" s="25">
        <f t="shared" si="155"/>
        <v>1</v>
      </c>
      <c r="G171" s="25">
        <f t="shared" si="156"/>
        <v>1</v>
      </c>
      <c r="H171" s="7">
        <f t="shared" si="114"/>
        <v>0</v>
      </c>
      <c r="I171" s="7">
        <f t="shared" si="115"/>
        <v>0</v>
      </c>
      <c r="J171" s="7">
        <f t="shared" si="116"/>
        <v>7622.771348138881</v>
      </c>
      <c r="K171" s="7">
        <f t="shared" si="117"/>
        <v>0</v>
      </c>
      <c r="L171" s="7">
        <f t="shared" si="118"/>
        <v>0</v>
      </c>
      <c r="M171" s="7">
        <f t="shared" si="119"/>
        <v>0</v>
      </c>
      <c r="N171" s="7">
        <f t="shared" si="120"/>
        <v>0</v>
      </c>
      <c r="O171" s="7">
        <f t="shared" si="121"/>
        <v>0</v>
      </c>
      <c r="P171" s="7">
        <f t="shared" si="122"/>
        <v>0</v>
      </c>
      <c r="Q171" s="7">
        <f t="shared" si="123"/>
        <v>0</v>
      </c>
      <c r="R171" s="7">
        <f t="shared" si="124"/>
        <v>0</v>
      </c>
      <c r="S171" s="7">
        <f t="shared" si="125"/>
        <v>0</v>
      </c>
      <c r="T171" s="7">
        <f t="shared" si="126"/>
        <v>0</v>
      </c>
      <c r="U171" s="7">
        <f t="shared" si="127"/>
        <v>0</v>
      </c>
      <c r="V171" s="7">
        <f t="shared" si="128"/>
        <v>0</v>
      </c>
      <c r="W171" s="91">
        <f t="shared" si="129"/>
        <v>0</v>
      </c>
      <c r="X171" s="91">
        <f t="shared" si="130"/>
        <v>0</v>
      </c>
      <c r="Y171" s="91">
        <f t="shared" si="131"/>
        <v>0</v>
      </c>
      <c r="Z171" s="91">
        <f t="shared" si="132"/>
        <v>0</v>
      </c>
      <c r="AA171" s="102">
        <f t="shared" si="157"/>
        <v>0</v>
      </c>
      <c r="AB171" s="102">
        <f t="shared" si="158"/>
        <v>0</v>
      </c>
      <c r="AC171" s="102">
        <f t="shared" si="159"/>
        <v>0</v>
      </c>
      <c r="AD171" s="106">
        <f t="shared" si="160"/>
        <v>7622.771348138881</v>
      </c>
      <c r="AE171" s="106">
        <f t="shared" si="161"/>
        <v>0</v>
      </c>
      <c r="AF171" s="106">
        <f t="shared" si="162"/>
        <v>0</v>
      </c>
      <c r="AG171" s="106">
        <f t="shared" si="163"/>
        <v>0</v>
      </c>
      <c r="AH171" s="6">
        <v>0</v>
      </c>
      <c r="AI171" s="1">
        <f t="shared" si="164"/>
        <v>7622.771348138881</v>
      </c>
    </row>
    <row r="172" spans="1:35">
      <c r="A172" s="26">
        <v>1.1000000000000001E-3</v>
      </c>
      <c r="B172" s="5">
        <f t="shared" si="154"/>
        <v>6385.5006579133515</v>
      </c>
      <c r="C172" s="94" t="s">
        <v>320</v>
      </c>
      <c r="D172" s="94" t="s">
        <v>208</v>
      </c>
      <c r="E172" s="94" t="s">
        <v>111</v>
      </c>
      <c r="F172" s="25">
        <f t="shared" si="155"/>
        <v>1</v>
      </c>
      <c r="G172" s="25">
        <f t="shared" si="156"/>
        <v>1</v>
      </c>
      <c r="H172" s="7">
        <f t="shared" si="114"/>
        <v>0</v>
      </c>
      <c r="I172" s="7">
        <f t="shared" si="115"/>
        <v>0</v>
      </c>
      <c r="J172" s="7">
        <f t="shared" si="116"/>
        <v>0</v>
      </c>
      <c r="K172" s="7">
        <f t="shared" si="117"/>
        <v>0</v>
      </c>
      <c r="L172" s="7">
        <f t="shared" si="118"/>
        <v>0</v>
      </c>
      <c r="M172" s="7">
        <f t="shared" si="119"/>
        <v>0</v>
      </c>
      <c r="N172" s="7">
        <f t="shared" si="120"/>
        <v>6385.4995579133511</v>
      </c>
      <c r="O172" s="7">
        <f t="shared" si="121"/>
        <v>0</v>
      </c>
      <c r="P172" s="7">
        <f t="shared" si="122"/>
        <v>0</v>
      </c>
      <c r="Q172" s="7">
        <f t="shared" si="123"/>
        <v>0</v>
      </c>
      <c r="R172" s="7">
        <f t="shared" si="124"/>
        <v>0</v>
      </c>
      <c r="S172" s="7">
        <f t="shared" si="125"/>
        <v>0</v>
      </c>
      <c r="T172" s="7">
        <f t="shared" si="126"/>
        <v>0</v>
      </c>
      <c r="U172" s="7">
        <f t="shared" si="127"/>
        <v>0</v>
      </c>
      <c r="V172" s="7">
        <f t="shared" si="128"/>
        <v>0</v>
      </c>
      <c r="W172" s="91">
        <f t="shared" si="129"/>
        <v>0</v>
      </c>
      <c r="X172" s="91">
        <f t="shared" si="130"/>
        <v>0</v>
      </c>
      <c r="Y172" s="91">
        <f t="shared" si="131"/>
        <v>0</v>
      </c>
      <c r="Z172" s="91">
        <f t="shared" si="132"/>
        <v>0</v>
      </c>
      <c r="AA172" s="102">
        <f t="shared" si="157"/>
        <v>0</v>
      </c>
      <c r="AB172" s="102">
        <f t="shared" si="158"/>
        <v>0</v>
      </c>
      <c r="AC172" s="102">
        <f t="shared" si="159"/>
        <v>0</v>
      </c>
      <c r="AD172" s="106">
        <f t="shared" si="160"/>
        <v>6385.4995579133511</v>
      </c>
      <c r="AE172" s="106">
        <f t="shared" si="161"/>
        <v>0</v>
      </c>
      <c r="AF172" s="106">
        <f t="shared" si="162"/>
        <v>0</v>
      </c>
      <c r="AG172" s="106">
        <f t="shared" si="163"/>
        <v>0</v>
      </c>
      <c r="AH172" s="6">
        <v>0</v>
      </c>
      <c r="AI172" s="1">
        <f t="shared" si="164"/>
        <v>6385.4995579133511</v>
      </c>
    </row>
    <row r="173" spans="1:35">
      <c r="A173" s="26">
        <v>1.1100000000000001E-3</v>
      </c>
      <c r="B173" s="5">
        <f t="shared" si="154"/>
        <v>7593.4784677066891</v>
      </c>
      <c r="C173" s="94" t="s">
        <v>258</v>
      </c>
      <c r="D173" s="94" t="s">
        <v>93</v>
      </c>
      <c r="E173" s="94" t="s">
        <v>111</v>
      </c>
      <c r="F173" s="25">
        <f t="shared" si="155"/>
        <v>1</v>
      </c>
      <c r="G173" s="25">
        <f t="shared" si="156"/>
        <v>1</v>
      </c>
      <c r="H173" s="7">
        <f t="shared" si="114"/>
        <v>0</v>
      </c>
      <c r="I173" s="7">
        <f t="shared" si="115"/>
        <v>0</v>
      </c>
      <c r="J173" s="7">
        <f t="shared" si="116"/>
        <v>7593.477357706689</v>
      </c>
      <c r="K173" s="7">
        <f t="shared" si="117"/>
        <v>0</v>
      </c>
      <c r="L173" s="7">
        <f t="shared" si="118"/>
        <v>0</v>
      </c>
      <c r="M173" s="7">
        <f t="shared" si="119"/>
        <v>0</v>
      </c>
      <c r="N173" s="7">
        <f t="shared" si="120"/>
        <v>0</v>
      </c>
      <c r="O173" s="7">
        <f t="shared" si="121"/>
        <v>0</v>
      </c>
      <c r="P173" s="7">
        <f t="shared" si="122"/>
        <v>0</v>
      </c>
      <c r="Q173" s="7">
        <f t="shared" si="123"/>
        <v>0</v>
      </c>
      <c r="R173" s="7">
        <f t="shared" si="124"/>
        <v>0</v>
      </c>
      <c r="S173" s="7">
        <f t="shared" si="125"/>
        <v>0</v>
      </c>
      <c r="T173" s="7">
        <f t="shared" si="126"/>
        <v>0</v>
      </c>
      <c r="U173" s="7">
        <f t="shared" si="127"/>
        <v>0</v>
      </c>
      <c r="V173" s="7">
        <f t="shared" si="128"/>
        <v>0</v>
      </c>
      <c r="W173" s="91">
        <f t="shared" si="129"/>
        <v>0</v>
      </c>
      <c r="X173" s="91">
        <f t="shared" si="130"/>
        <v>0</v>
      </c>
      <c r="Y173" s="91">
        <f t="shared" si="131"/>
        <v>0</v>
      </c>
      <c r="Z173" s="91">
        <f t="shared" si="132"/>
        <v>0</v>
      </c>
      <c r="AA173" s="102">
        <f t="shared" si="157"/>
        <v>0</v>
      </c>
      <c r="AB173" s="102">
        <f t="shared" si="158"/>
        <v>0</v>
      </c>
      <c r="AC173" s="102">
        <f t="shared" si="159"/>
        <v>0</v>
      </c>
      <c r="AD173" s="106">
        <f t="shared" si="160"/>
        <v>7593.477357706689</v>
      </c>
      <c r="AE173" s="106">
        <f t="shared" si="161"/>
        <v>0</v>
      </c>
      <c r="AF173" s="106">
        <f t="shared" si="162"/>
        <v>0</v>
      </c>
      <c r="AG173" s="106">
        <f t="shared" si="163"/>
        <v>0</v>
      </c>
      <c r="AH173" s="6">
        <v>0</v>
      </c>
      <c r="AI173" s="1">
        <f t="shared" si="164"/>
        <v>7593.477357706689</v>
      </c>
    </row>
    <row r="174" spans="1:35">
      <c r="A174" s="26">
        <v>1.1200000000000001E-3</v>
      </c>
      <c r="B174" s="5">
        <f t="shared" si="154"/>
        <v>7495.3876280992417</v>
      </c>
      <c r="C174" s="94" t="s">
        <v>262</v>
      </c>
      <c r="D174" s="94" t="s">
        <v>93</v>
      </c>
      <c r="E174" s="94" t="s">
        <v>111</v>
      </c>
      <c r="F174" s="25">
        <f t="shared" si="155"/>
        <v>1</v>
      </c>
      <c r="G174" s="25">
        <f t="shared" si="156"/>
        <v>1</v>
      </c>
      <c r="H174" s="7">
        <f t="shared" si="114"/>
        <v>0</v>
      </c>
      <c r="I174" s="7">
        <f t="shared" si="115"/>
        <v>0</v>
      </c>
      <c r="J174" s="7">
        <f t="shared" si="116"/>
        <v>7495.3865080992418</v>
      </c>
      <c r="K174" s="7">
        <f t="shared" si="117"/>
        <v>0</v>
      </c>
      <c r="L174" s="7">
        <f t="shared" si="118"/>
        <v>0</v>
      </c>
      <c r="M174" s="7">
        <f t="shared" si="119"/>
        <v>0</v>
      </c>
      <c r="N174" s="7">
        <f t="shared" si="120"/>
        <v>0</v>
      </c>
      <c r="O174" s="7">
        <f t="shared" si="121"/>
        <v>0</v>
      </c>
      <c r="P174" s="7">
        <f t="shared" si="122"/>
        <v>0</v>
      </c>
      <c r="Q174" s="7">
        <f t="shared" si="123"/>
        <v>0</v>
      </c>
      <c r="R174" s="7">
        <f t="shared" si="124"/>
        <v>0</v>
      </c>
      <c r="S174" s="7">
        <f t="shared" si="125"/>
        <v>0</v>
      </c>
      <c r="T174" s="7">
        <f t="shared" si="126"/>
        <v>0</v>
      </c>
      <c r="U174" s="7">
        <f t="shared" si="127"/>
        <v>0</v>
      </c>
      <c r="V174" s="7">
        <f t="shared" si="128"/>
        <v>0</v>
      </c>
      <c r="W174" s="91">
        <f t="shared" si="129"/>
        <v>0</v>
      </c>
      <c r="X174" s="91">
        <f t="shared" si="130"/>
        <v>0</v>
      </c>
      <c r="Y174" s="91">
        <f t="shared" si="131"/>
        <v>0</v>
      </c>
      <c r="Z174" s="91">
        <f t="shared" si="132"/>
        <v>0</v>
      </c>
      <c r="AA174" s="102">
        <f t="shared" si="157"/>
        <v>0</v>
      </c>
      <c r="AB174" s="102">
        <f t="shared" si="158"/>
        <v>0</v>
      </c>
      <c r="AC174" s="102">
        <f t="shared" si="159"/>
        <v>0</v>
      </c>
      <c r="AD174" s="106">
        <f t="shared" si="160"/>
        <v>7495.3865080992418</v>
      </c>
      <c r="AE174" s="106">
        <f t="shared" si="161"/>
        <v>0</v>
      </c>
      <c r="AF174" s="106">
        <f t="shared" si="162"/>
        <v>0</v>
      </c>
      <c r="AG174" s="106">
        <f t="shared" si="163"/>
        <v>0</v>
      </c>
      <c r="AH174" s="6">
        <v>0</v>
      </c>
      <c r="AI174" s="1">
        <f t="shared" si="164"/>
        <v>7495.3865080992418</v>
      </c>
    </row>
    <row r="175" spans="1:35">
      <c r="A175" s="26">
        <v>1.1300000000000001E-3</v>
      </c>
      <c r="B175" s="5">
        <f t="shared" si="154"/>
        <v>7426.1057516353467</v>
      </c>
      <c r="C175" s="94" t="s">
        <v>264</v>
      </c>
      <c r="D175" s="94" t="s">
        <v>93</v>
      </c>
      <c r="E175" s="94" t="s">
        <v>111</v>
      </c>
      <c r="F175" s="25">
        <f t="shared" si="155"/>
        <v>1</v>
      </c>
      <c r="G175" s="25">
        <f t="shared" si="156"/>
        <v>1</v>
      </c>
      <c r="H175" s="7">
        <f t="shared" si="114"/>
        <v>0</v>
      </c>
      <c r="I175" s="7">
        <f t="shared" si="115"/>
        <v>0</v>
      </c>
      <c r="J175" s="7">
        <f t="shared" si="116"/>
        <v>7426.104621635347</v>
      </c>
      <c r="K175" s="7">
        <f t="shared" si="117"/>
        <v>0</v>
      </c>
      <c r="L175" s="7">
        <f t="shared" si="118"/>
        <v>0</v>
      </c>
      <c r="M175" s="7">
        <f t="shared" si="119"/>
        <v>0</v>
      </c>
      <c r="N175" s="7">
        <f t="shared" si="120"/>
        <v>0</v>
      </c>
      <c r="O175" s="7">
        <f t="shared" si="121"/>
        <v>0</v>
      </c>
      <c r="P175" s="7">
        <f t="shared" si="122"/>
        <v>0</v>
      </c>
      <c r="Q175" s="7">
        <f t="shared" si="123"/>
        <v>0</v>
      </c>
      <c r="R175" s="7">
        <f t="shared" si="124"/>
        <v>0</v>
      </c>
      <c r="S175" s="7">
        <f t="shared" si="125"/>
        <v>0</v>
      </c>
      <c r="T175" s="7">
        <f t="shared" si="126"/>
        <v>0</v>
      </c>
      <c r="U175" s="7">
        <f t="shared" si="127"/>
        <v>0</v>
      </c>
      <c r="V175" s="7">
        <f t="shared" si="128"/>
        <v>0</v>
      </c>
      <c r="W175" s="91">
        <f t="shared" si="129"/>
        <v>0</v>
      </c>
      <c r="X175" s="91">
        <f t="shared" si="130"/>
        <v>0</v>
      </c>
      <c r="Y175" s="91">
        <f t="shared" si="131"/>
        <v>0</v>
      </c>
      <c r="Z175" s="91">
        <f t="shared" si="132"/>
        <v>0</v>
      </c>
      <c r="AA175" s="102">
        <f t="shared" si="157"/>
        <v>0</v>
      </c>
      <c r="AB175" s="102">
        <f t="shared" si="158"/>
        <v>0</v>
      </c>
      <c r="AC175" s="102">
        <f t="shared" si="159"/>
        <v>0</v>
      </c>
      <c r="AD175" s="106">
        <f t="shared" si="160"/>
        <v>7426.104621635347</v>
      </c>
      <c r="AE175" s="106">
        <f t="shared" si="161"/>
        <v>0</v>
      </c>
      <c r="AF175" s="106">
        <f t="shared" si="162"/>
        <v>0</v>
      </c>
      <c r="AG175" s="106">
        <f t="shared" si="163"/>
        <v>0</v>
      </c>
      <c r="AH175" s="6">
        <v>0</v>
      </c>
      <c r="AI175" s="1">
        <f t="shared" si="164"/>
        <v>7426.104621635347</v>
      </c>
    </row>
    <row r="176" spans="1:35">
      <c r="A176" s="26">
        <v>1.14E-3</v>
      </c>
      <c r="B176" s="5">
        <f t="shared" si="154"/>
        <v>14545.923906213568</v>
      </c>
      <c r="C176" s="94" t="s">
        <v>268</v>
      </c>
      <c r="D176" s="94" t="s">
        <v>81</v>
      </c>
      <c r="E176" s="94" t="s">
        <v>111</v>
      </c>
      <c r="F176" s="25">
        <f t="shared" si="155"/>
        <v>2</v>
      </c>
      <c r="G176" s="25">
        <f t="shared" si="156"/>
        <v>2</v>
      </c>
      <c r="H176" s="7">
        <f t="shared" si="114"/>
        <v>0</v>
      </c>
      <c r="I176" s="7">
        <f t="shared" si="115"/>
        <v>0</v>
      </c>
      <c r="J176" s="7">
        <f t="shared" si="116"/>
        <v>7345.5239626243338</v>
      </c>
      <c r="K176" s="7">
        <f t="shared" si="117"/>
        <v>0</v>
      </c>
      <c r="L176" s="7">
        <f t="shared" si="118"/>
        <v>0</v>
      </c>
      <c r="M176" s="7">
        <f t="shared" si="119"/>
        <v>0</v>
      </c>
      <c r="N176" s="7">
        <f t="shared" si="120"/>
        <v>7200.3988035892326</v>
      </c>
      <c r="O176" s="7">
        <f t="shared" si="121"/>
        <v>0</v>
      </c>
      <c r="P176" s="7">
        <f t="shared" si="122"/>
        <v>0</v>
      </c>
      <c r="Q176" s="7">
        <f t="shared" si="123"/>
        <v>0</v>
      </c>
      <c r="R176" s="7">
        <f t="shared" si="124"/>
        <v>0</v>
      </c>
      <c r="S176" s="7">
        <f t="shared" si="125"/>
        <v>0</v>
      </c>
      <c r="T176" s="7">
        <f t="shared" si="126"/>
        <v>0</v>
      </c>
      <c r="U176" s="7">
        <f t="shared" si="127"/>
        <v>0</v>
      </c>
      <c r="V176" s="7">
        <f t="shared" si="128"/>
        <v>0</v>
      </c>
      <c r="W176" s="91">
        <f t="shared" si="129"/>
        <v>0</v>
      </c>
      <c r="X176" s="91">
        <f t="shared" si="130"/>
        <v>0</v>
      </c>
      <c r="Y176" s="91">
        <f t="shared" si="131"/>
        <v>0</v>
      </c>
      <c r="Z176" s="91">
        <f t="shared" si="132"/>
        <v>0</v>
      </c>
      <c r="AA176" s="102">
        <f t="shared" si="157"/>
        <v>0</v>
      </c>
      <c r="AB176" s="102">
        <f t="shared" si="158"/>
        <v>0</v>
      </c>
      <c r="AC176" s="102">
        <f t="shared" si="159"/>
        <v>0</v>
      </c>
      <c r="AD176" s="106">
        <f t="shared" si="160"/>
        <v>7345.5239626243338</v>
      </c>
      <c r="AE176" s="106">
        <f t="shared" si="161"/>
        <v>7200.3988035892326</v>
      </c>
      <c r="AF176" s="106">
        <f t="shared" si="162"/>
        <v>0</v>
      </c>
      <c r="AG176" s="106">
        <f t="shared" si="163"/>
        <v>0</v>
      </c>
      <c r="AH176" s="6">
        <v>0</v>
      </c>
      <c r="AI176" s="1">
        <f t="shared" si="164"/>
        <v>14545.922766213567</v>
      </c>
    </row>
    <row r="177" spans="1:36">
      <c r="A177" s="26">
        <v>1.15E-3</v>
      </c>
      <c r="B177" s="5">
        <f t="shared" si="154"/>
        <v>6909.5560124893682</v>
      </c>
      <c r="C177" s="94" t="s">
        <v>283</v>
      </c>
      <c r="D177" s="94" t="s">
        <v>93</v>
      </c>
      <c r="E177" s="94" t="s">
        <v>111</v>
      </c>
      <c r="F177" s="25">
        <f t="shared" si="155"/>
        <v>1</v>
      </c>
      <c r="G177" s="25">
        <f t="shared" si="156"/>
        <v>1</v>
      </c>
      <c r="H177" s="7">
        <f t="shared" si="114"/>
        <v>0</v>
      </c>
      <c r="I177" s="7">
        <f t="shared" si="115"/>
        <v>0</v>
      </c>
      <c r="J177" s="7">
        <f t="shared" si="116"/>
        <v>6909.5548624893681</v>
      </c>
      <c r="K177" s="7">
        <f t="shared" si="117"/>
        <v>0</v>
      </c>
      <c r="L177" s="7">
        <f t="shared" si="118"/>
        <v>0</v>
      </c>
      <c r="M177" s="7">
        <f t="shared" si="119"/>
        <v>0</v>
      </c>
      <c r="N177" s="7">
        <f t="shared" si="120"/>
        <v>0</v>
      </c>
      <c r="O177" s="7">
        <f t="shared" si="121"/>
        <v>0</v>
      </c>
      <c r="P177" s="7">
        <f t="shared" si="122"/>
        <v>0</v>
      </c>
      <c r="Q177" s="7">
        <f t="shared" si="123"/>
        <v>0</v>
      </c>
      <c r="R177" s="7">
        <f t="shared" si="124"/>
        <v>0</v>
      </c>
      <c r="S177" s="7">
        <f t="shared" si="125"/>
        <v>0</v>
      </c>
      <c r="T177" s="7">
        <f t="shared" si="126"/>
        <v>0</v>
      </c>
      <c r="U177" s="7">
        <f t="shared" si="127"/>
        <v>0</v>
      </c>
      <c r="V177" s="7">
        <f t="shared" si="128"/>
        <v>0</v>
      </c>
      <c r="W177" s="91">
        <f t="shared" si="129"/>
        <v>0</v>
      </c>
      <c r="X177" s="91">
        <f t="shared" si="130"/>
        <v>0</v>
      </c>
      <c r="Y177" s="91">
        <f t="shared" si="131"/>
        <v>0</v>
      </c>
      <c r="Z177" s="91">
        <f t="shared" si="132"/>
        <v>0</v>
      </c>
      <c r="AA177" s="102">
        <f t="shared" si="157"/>
        <v>0</v>
      </c>
      <c r="AB177" s="102">
        <f t="shared" si="158"/>
        <v>0</v>
      </c>
      <c r="AC177" s="102">
        <f t="shared" si="159"/>
        <v>0</v>
      </c>
      <c r="AD177" s="106">
        <f t="shared" si="160"/>
        <v>6909.5548624893681</v>
      </c>
      <c r="AE177" s="106">
        <f t="shared" si="161"/>
        <v>0</v>
      </c>
      <c r="AF177" s="106">
        <f t="shared" si="162"/>
        <v>0</v>
      </c>
      <c r="AG177" s="106">
        <f t="shared" si="163"/>
        <v>0</v>
      </c>
      <c r="AH177" s="6">
        <v>0</v>
      </c>
      <c r="AI177" s="1">
        <f t="shared" si="164"/>
        <v>6909.5548624893681</v>
      </c>
    </row>
    <row r="178" spans="1:36">
      <c r="A178" s="26">
        <v>1.16E-3</v>
      </c>
      <c r="B178" s="5">
        <f t="shared" si="154"/>
        <v>9126.2026329746586</v>
      </c>
      <c r="C178" s="94" t="s">
        <v>217</v>
      </c>
      <c r="D178" s="94" t="s">
        <v>85</v>
      </c>
      <c r="E178" s="94" t="s">
        <v>111</v>
      </c>
      <c r="F178" s="25">
        <f t="shared" si="155"/>
        <v>1</v>
      </c>
      <c r="G178" s="25">
        <f t="shared" si="156"/>
        <v>1</v>
      </c>
      <c r="H178" s="7">
        <f t="shared" si="114"/>
        <v>0</v>
      </c>
      <c r="I178" s="7">
        <f t="shared" si="115"/>
        <v>0</v>
      </c>
      <c r="J178" s="7">
        <f t="shared" si="116"/>
        <v>9126.2014729746588</v>
      </c>
      <c r="K178" s="7">
        <f t="shared" si="117"/>
        <v>0</v>
      </c>
      <c r="L178" s="7">
        <f t="shared" si="118"/>
        <v>0</v>
      </c>
      <c r="M178" s="7">
        <f t="shared" si="119"/>
        <v>0</v>
      </c>
      <c r="N178" s="7">
        <f t="shared" si="120"/>
        <v>0</v>
      </c>
      <c r="O178" s="7">
        <f t="shared" si="121"/>
        <v>0</v>
      </c>
      <c r="P178" s="7">
        <f t="shared" si="122"/>
        <v>0</v>
      </c>
      <c r="Q178" s="7">
        <f t="shared" si="123"/>
        <v>0</v>
      </c>
      <c r="R178" s="7">
        <f t="shared" si="124"/>
        <v>0</v>
      </c>
      <c r="S178" s="7">
        <f t="shared" si="125"/>
        <v>0</v>
      </c>
      <c r="T178" s="7">
        <f t="shared" si="126"/>
        <v>0</v>
      </c>
      <c r="U178" s="7">
        <f t="shared" si="127"/>
        <v>0</v>
      </c>
      <c r="V178" s="7">
        <f t="shared" si="128"/>
        <v>0</v>
      </c>
      <c r="W178" s="91">
        <f t="shared" si="129"/>
        <v>0</v>
      </c>
      <c r="X178" s="91">
        <f t="shared" si="130"/>
        <v>0</v>
      </c>
      <c r="Y178" s="91">
        <f t="shared" si="131"/>
        <v>0</v>
      </c>
      <c r="Z178" s="91">
        <f t="shared" si="132"/>
        <v>0</v>
      </c>
      <c r="AA178" s="102">
        <f t="shared" si="157"/>
        <v>0</v>
      </c>
      <c r="AB178" s="102">
        <f t="shared" si="158"/>
        <v>0</v>
      </c>
      <c r="AC178" s="102">
        <f t="shared" si="159"/>
        <v>0</v>
      </c>
      <c r="AD178" s="106">
        <f t="shared" si="160"/>
        <v>9126.2014729746588</v>
      </c>
      <c r="AE178" s="106">
        <f t="shared" si="161"/>
        <v>0</v>
      </c>
      <c r="AF178" s="106">
        <f t="shared" si="162"/>
        <v>0</v>
      </c>
      <c r="AG178" s="106">
        <f t="shared" si="163"/>
        <v>0</v>
      </c>
      <c r="AH178" s="6">
        <v>0</v>
      </c>
      <c r="AI178" s="1">
        <f t="shared" si="164"/>
        <v>9126.2014729746588</v>
      </c>
    </row>
    <row r="179" spans="1:36">
      <c r="A179" s="26">
        <v>1.17E-3</v>
      </c>
      <c r="B179" s="5">
        <f t="shared" si="154"/>
        <v>17384.017043080323</v>
      </c>
      <c r="C179" s="94" t="s">
        <v>221</v>
      </c>
      <c r="D179" s="94" t="s">
        <v>93</v>
      </c>
      <c r="E179" s="94" t="s">
        <v>111</v>
      </c>
      <c r="F179" s="25">
        <f t="shared" si="155"/>
        <v>2</v>
      </c>
      <c r="G179" s="25">
        <f t="shared" si="156"/>
        <v>2</v>
      </c>
      <c r="H179" s="7">
        <f t="shared" si="114"/>
        <v>0</v>
      </c>
      <c r="I179" s="7">
        <f t="shared" si="115"/>
        <v>0</v>
      </c>
      <c r="J179" s="7">
        <f t="shared" si="116"/>
        <v>8825.4466441332679</v>
      </c>
      <c r="K179" s="7">
        <f t="shared" si="117"/>
        <v>0</v>
      </c>
      <c r="L179" s="7">
        <f t="shared" si="118"/>
        <v>8558.5692289470571</v>
      </c>
      <c r="M179" s="7">
        <f t="shared" si="119"/>
        <v>0</v>
      </c>
      <c r="N179" s="7">
        <f t="shared" si="120"/>
        <v>0</v>
      </c>
      <c r="O179" s="7">
        <f t="shared" si="121"/>
        <v>0</v>
      </c>
      <c r="P179" s="7">
        <f t="shared" si="122"/>
        <v>0</v>
      </c>
      <c r="Q179" s="7">
        <f t="shared" si="123"/>
        <v>0</v>
      </c>
      <c r="R179" s="7">
        <f t="shared" si="124"/>
        <v>0</v>
      </c>
      <c r="S179" s="7">
        <f t="shared" si="125"/>
        <v>0</v>
      </c>
      <c r="T179" s="7">
        <f t="shared" si="126"/>
        <v>0</v>
      </c>
      <c r="U179" s="7">
        <f t="shared" si="127"/>
        <v>0</v>
      </c>
      <c r="V179" s="7">
        <f t="shared" si="128"/>
        <v>0</v>
      </c>
      <c r="W179" s="91">
        <f t="shared" si="129"/>
        <v>0</v>
      </c>
      <c r="X179" s="91">
        <f t="shared" si="130"/>
        <v>0</v>
      </c>
      <c r="Y179" s="91">
        <f t="shared" si="131"/>
        <v>0</v>
      </c>
      <c r="Z179" s="91">
        <f t="shared" si="132"/>
        <v>0</v>
      </c>
      <c r="AA179" s="102">
        <f t="shared" si="157"/>
        <v>0</v>
      </c>
      <c r="AB179" s="102">
        <f t="shared" si="158"/>
        <v>0</v>
      </c>
      <c r="AC179" s="102">
        <f t="shared" si="159"/>
        <v>0</v>
      </c>
      <c r="AD179" s="106">
        <f t="shared" si="160"/>
        <v>8825.4466441332679</v>
      </c>
      <c r="AE179" s="106">
        <f t="shared" si="161"/>
        <v>8558.5692289470571</v>
      </c>
      <c r="AF179" s="106">
        <f t="shared" si="162"/>
        <v>0</v>
      </c>
      <c r="AG179" s="106">
        <f t="shared" si="163"/>
        <v>0</v>
      </c>
      <c r="AH179" s="6">
        <v>0</v>
      </c>
      <c r="AI179" s="1">
        <f t="shared" si="164"/>
        <v>17384.015873080323</v>
      </c>
    </row>
    <row r="180" spans="1:36">
      <c r="A180" s="26">
        <v>1.1800000000000001E-3</v>
      </c>
      <c r="B180" s="5">
        <f t="shared" si="154"/>
        <v>7618.1446399156112</v>
      </c>
      <c r="C180" s="94" t="s">
        <v>324</v>
      </c>
      <c r="D180" s="94" t="s">
        <v>325</v>
      </c>
      <c r="E180" s="94" t="s">
        <v>111</v>
      </c>
      <c r="F180" s="25">
        <f t="shared" si="155"/>
        <v>1</v>
      </c>
      <c r="G180" s="25">
        <f t="shared" si="156"/>
        <v>1</v>
      </c>
      <c r="H180" s="7">
        <f t="shared" si="114"/>
        <v>0</v>
      </c>
      <c r="I180" s="7">
        <f t="shared" si="115"/>
        <v>0</v>
      </c>
      <c r="J180" s="7">
        <f t="shared" si="116"/>
        <v>0</v>
      </c>
      <c r="K180" s="7">
        <f t="shared" si="117"/>
        <v>0</v>
      </c>
      <c r="L180" s="7">
        <f t="shared" si="118"/>
        <v>0</v>
      </c>
      <c r="M180" s="7">
        <f t="shared" si="119"/>
        <v>0</v>
      </c>
      <c r="N180" s="7">
        <f t="shared" si="120"/>
        <v>7618.1434599156109</v>
      </c>
      <c r="O180" s="7">
        <f t="shared" si="121"/>
        <v>0</v>
      </c>
      <c r="P180" s="7">
        <f t="shared" si="122"/>
        <v>0</v>
      </c>
      <c r="Q180" s="7">
        <f t="shared" si="123"/>
        <v>0</v>
      </c>
      <c r="R180" s="7">
        <f t="shared" si="124"/>
        <v>0</v>
      </c>
      <c r="S180" s="7">
        <f t="shared" si="125"/>
        <v>0</v>
      </c>
      <c r="T180" s="7">
        <f t="shared" si="126"/>
        <v>0</v>
      </c>
      <c r="U180" s="7">
        <f t="shared" si="127"/>
        <v>0</v>
      </c>
      <c r="V180" s="7">
        <f t="shared" si="128"/>
        <v>0</v>
      </c>
      <c r="W180" s="91">
        <f t="shared" si="129"/>
        <v>0</v>
      </c>
      <c r="X180" s="91">
        <f t="shared" si="130"/>
        <v>0</v>
      </c>
      <c r="Y180" s="91">
        <f t="shared" si="131"/>
        <v>0</v>
      </c>
      <c r="Z180" s="91">
        <f t="shared" si="132"/>
        <v>0</v>
      </c>
      <c r="AA180" s="102">
        <f t="shared" si="157"/>
        <v>0</v>
      </c>
      <c r="AB180" s="102">
        <f t="shared" si="158"/>
        <v>0</v>
      </c>
      <c r="AC180" s="102">
        <f t="shared" si="159"/>
        <v>0</v>
      </c>
      <c r="AD180" s="106">
        <f t="shared" si="160"/>
        <v>7618.1434599156109</v>
      </c>
      <c r="AE180" s="106">
        <f t="shared" si="161"/>
        <v>0</v>
      </c>
      <c r="AF180" s="106">
        <f t="shared" si="162"/>
        <v>0</v>
      </c>
      <c r="AG180" s="106">
        <f t="shared" si="163"/>
        <v>0</v>
      </c>
      <c r="AH180" s="6">
        <v>0</v>
      </c>
      <c r="AI180" s="1">
        <f t="shared" si="164"/>
        <v>7618.1434599156109</v>
      </c>
    </row>
    <row r="181" spans="1:36">
      <c r="A181" s="26">
        <v>1.1900000000000001E-3</v>
      </c>
      <c r="B181" s="5">
        <f t="shared" si="154"/>
        <v>14654.663678578476</v>
      </c>
      <c r="C181" s="72" t="s">
        <v>427</v>
      </c>
      <c r="D181" s="94" t="s">
        <v>431</v>
      </c>
      <c r="E181" s="94" t="s">
        <v>111</v>
      </c>
      <c r="F181" s="25">
        <f t="shared" ref="F181:F196" si="165">COUNTIF(H181:Z181,"&gt;1")</f>
        <v>2</v>
      </c>
      <c r="G181" s="25">
        <f t="shared" ref="G181:G196" si="166">COUNTIF(AD181:AH181,"&gt;1")</f>
        <v>2</v>
      </c>
      <c r="H181" s="7">
        <f t="shared" si="114"/>
        <v>0</v>
      </c>
      <c r="I181" s="7">
        <f t="shared" si="115"/>
        <v>7319.7041298541199</v>
      </c>
      <c r="J181" s="7">
        <f t="shared" si="116"/>
        <v>0</v>
      </c>
      <c r="K181" s="7">
        <f t="shared" si="117"/>
        <v>0</v>
      </c>
      <c r="L181" s="7">
        <f t="shared" si="118"/>
        <v>0</v>
      </c>
      <c r="M181" s="7">
        <f t="shared" si="119"/>
        <v>0</v>
      </c>
      <c r="N181" s="7">
        <f t="shared" si="120"/>
        <v>7334.9583587243551</v>
      </c>
      <c r="O181" s="7">
        <f t="shared" si="121"/>
        <v>0</v>
      </c>
      <c r="P181" s="7">
        <f t="shared" si="122"/>
        <v>0</v>
      </c>
      <c r="Q181" s="7">
        <f t="shared" si="123"/>
        <v>0</v>
      </c>
      <c r="R181" s="7">
        <f t="shared" si="124"/>
        <v>0</v>
      </c>
      <c r="S181" s="7">
        <f t="shared" si="125"/>
        <v>0</v>
      </c>
      <c r="T181" s="7">
        <f t="shared" si="126"/>
        <v>0</v>
      </c>
      <c r="U181" s="7">
        <f t="shared" si="127"/>
        <v>0</v>
      </c>
      <c r="V181" s="7">
        <f t="shared" si="128"/>
        <v>0</v>
      </c>
      <c r="W181" s="91">
        <f t="shared" si="129"/>
        <v>0</v>
      </c>
      <c r="X181" s="91">
        <f t="shared" si="130"/>
        <v>0</v>
      </c>
      <c r="Y181" s="91">
        <f t="shared" si="131"/>
        <v>0</v>
      </c>
      <c r="Z181" s="91">
        <f t="shared" si="132"/>
        <v>0</v>
      </c>
      <c r="AA181" s="102">
        <f t="shared" ref="AA181:AA196" si="167">LARGE(H181:R181,5)</f>
        <v>0</v>
      </c>
      <c r="AB181" s="102">
        <f t="shared" ref="AB181:AB196" si="168">LARGE(S181:V181,1)</f>
        <v>0</v>
      </c>
      <c r="AC181" s="102">
        <f t="shared" ref="AC181:AC196" si="169">LARGE(W181:Z181,1)</f>
        <v>0</v>
      </c>
      <c r="AD181" s="106">
        <f t="shared" ref="AD181:AD196" si="170">LARGE(H181:R181,1)</f>
        <v>7334.9583587243551</v>
      </c>
      <c r="AE181" s="106">
        <f t="shared" ref="AE181:AE196" si="171">LARGE(H181:R181,2)</f>
        <v>7319.7041298541199</v>
      </c>
      <c r="AF181" s="106">
        <f t="shared" ref="AF181:AF196" si="172">LARGE(H181:R181,3)</f>
        <v>0</v>
      </c>
      <c r="AG181" s="106">
        <f t="shared" ref="AG181:AG196" si="173">LARGE(H181:R181,4)</f>
        <v>0</v>
      </c>
      <c r="AH181" s="6">
        <v>0</v>
      </c>
      <c r="AI181" s="1">
        <f t="shared" ref="AI181:AI196" si="174">SUM(AD181:AG181)+AH181</f>
        <v>14654.662488578475</v>
      </c>
    </row>
    <row r="182" spans="1:36">
      <c r="A182" s="26">
        <v>1.2000000000000001E-3</v>
      </c>
      <c r="B182" s="5">
        <f t="shared" si="154"/>
        <v>8727.5319473982963</v>
      </c>
      <c r="C182" s="146" t="s">
        <v>332</v>
      </c>
      <c r="D182" s="94" t="s">
        <v>293</v>
      </c>
      <c r="E182" s="94" t="s">
        <v>111</v>
      </c>
      <c r="F182" s="25">
        <f t="shared" si="165"/>
        <v>1</v>
      </c>
      <c r="G182" s="25">
        <f t="shared" si="166"/>
        <v>1</v>
      </c>
      <c r="H182" s="7">
        <f t="shared" si="114"/>
        <v>0</v>
      </c>
      <c r="I182" s="7">
        <f t="shared" si="115"/>
        <v>0</v>
      </c>
      <c r="J182" s="7">
        <f t="shared" si="116"/>
        <v>0</v>
      </c>
      <c r="K182" s="7">
        <f t="shared" si="117"/>
        <v>8727.5307473982957</v>
      </c>
      <c r="L182" s="7">
        <f t="shared" si="118"/>
        <v>0</v>
      </c>
      <c r="M182" s="7">
        <f t="shared" si="119"/>
        <v>0</v>
      </c>
      <c r="N182" s="7">
        <f t="shared" si="120"/>
        <v>0</v>
      </c>
      <c r="O182" s="7">
        <f t="shared" si="121"/>
        <v>0</v>
      </c>
      <c r="P182" s="7">
        <f t="shared" si="122"/>
        <v>0</v>
      </c>
      <c r="Q182" s="7">
        <f t="shared" si="123"/>
        <v>0</v>
      </c>
      <c r="R182" s="7">
        <f t="shared" si="124"/>
        <v>0</v>
      </c>
      <c r="S182" s="7">
        <f t="shared" si="125"/>
        <v>0</v>
      </c>
      <c r="T182" s="7">
        <f t="shared" si="126"/>
        <v>0</v>
      </c>
      <c r="U182" s="7">
        <f t="shared" si="127"/>
        <v>0</v>
      </c>
      <c r="V182" s="7">
        <f t="shared" si="128"/>
        <v>0</v>
      </c>
      <c r="W182" s="91">
        <f t="shared" si="129"/>
        <v>0</v>
      </c>
      <c r="X182" s="91">
        <f t="shared" si="130"/>
        <v>0</v>
      </c>
      <c r="Y182" s="91">
        <f t="shared" si="131"/>
        <v>0</v>
      </c>
      <c r="Z182" s="91">
        <f t="shared" si="132"/>
        <v>0</v>
      </c>
      <c r="AA182" s="102">
        <f t="shared" si="167"/>
        <v>0</v>
      </c>
      <c r="AB182" s="102">
        <f t="shared" si="168"/>
        <v>0</v>
      </c>
      <c r="AC182" s="102">
        <f t="shared" si="169"/>
        <v>0</v>
      </c>
      <c r="AD182" s="106">
        <f t="shared" si="170"/>
        <v>8727.5307473982957</v>
      </c>
      <c r="AE182" s="106">
        <f t="shared" si="171"/>
        <v>0</v>
      </c>
      <c r="AF182" s="106">
        <f t="shared" si="172"/>
        <v>0</v>
      </c>
      <c r="AG182" s="106">
        <f t="shared" si="173"/>
        <v>0</v>
      </c>
      <c r="AH182" s="6">
        <v>0</v>
      </c>
      <c r="AI182" s="1">
        <f t="shared" si="174"/>
        <v>8727.5307473982957</v>
      </c>
    </row>
    <row r="183" spans="1:36">
      <c r="A183" s="26">
        <v>1.2100000000000001E-3</v>
      </c>
      <c r="B183" s="5">
        <f t="shared" si="154"/>
        <v>8471.0755901652901</v>
      </c>
      <c r="C183" s="146" t="s">
        <v>336</v>
      </c>
      <c r="D183" s="94" t="s">
        <v>83</v>
      </c>
      <c r="E183" s="94" t="s">
        <v>111</v>
      </c>
      <c r="F183" s="25">
        <f t="shared" si="165"/>
        <v>1</v>
      </c>
      <c r="G183" s="25">
        <f t="shared" si="166"/>
        <v>1</v>
      </c>
      <c r="H183" s="7">
        <f t="shared" si="114"/>
        <v>0</v>
      </c>
      <c r="I183" s="7">
        <f t="shared" si="115"/>
        <v>0</v>
      </c>
      <c r="J183" s="7">
        <f t="shared" si="116"/>
        <v>0</v>
      </c>
      <c r="K183" s="7">
        <f t="shared" si="117"/>
        <v>8471.0743801652898</v>
      </c>
      <c r="L183" s="7">
        <f t="shared" si="118"/>
        <v>0</v>
      </c>
      <c r="M183" s="7">
        <f t="shared" si="119"/>
        <v>0</v>
      </c>
      <c r="N183" s="7">
        <f t="shared" si="120"/>
        <v>0</v>
      </c>
      <c r="O183" s="7">
        <f t="shared" si="121"/>
        <v>0</v>
      </c>
      <c r="P183" s="7">
        <f t="shared" si="122"/>
        <v>0</v>
      </c>
      <c r="Q183" s="7">
        <f t="shared" si="123"/>
        <v>0</v>
      </c>
      <c r="R183" s="7">
        <f t="shared" si="124"/>
        <v>0</v>
      </c>
      <c r="S183" s="7">
        <f t="shared" si="125"/>
        <v>0</v>
      </c>
      <c r="T183" s="7">
        <f t="shared" si="126"/>
        <v>0</v>
      </c>
      <c r="U183" s="7">
        <f t="shared" si="127"/>
        <v>0</v>
      </c>
      <c r="V183" s="7">
        <f t="shared" si="128"/>
        <v>0</v>
      </c>
      <c r="W183" s="91">
        <f t="shared" si="129"/>
        <v>0</v>
      </c>
      <c r="X183" s="91">
        <f t="shared" si="130"/>
        <v>0</v>
      </c>
      <c r="Y183" s="91">
        <f t="shared" si="131"/>
        <v>0</v>
      </c>
      <c r="Z183" s="91">
        <f t="shared" si="132"/>
        <v>0</v>
      </c>
      <c r="AA183" s="102">
        <f t="shared" si="167"/>
        <v>0</v>
      </c>
      <c r="AB183" s="102">
        <f t="shared" si="168"/>
        <v>0</v>
      </c>
      <c r="AC183" s="102">
        <f t="shared" si="169"/>
        <v>0</v>
      </c>
      <c r="AD183" s="106">
        <f t="shared" si="170"/>
        <v>8471.0743801652898</v>
      </c>
      <c r="AE183" s="106">
        <f t="shared" si="171"/>
        <v>0</v>
      </c>
      <c r="AF183" s="106">
        <f t="shared" si="172"/>
        <v>0</v>
      </c>
      <c r="AG183" s="106">
        <f t="shared" si="173"/>
        <v>0</v>
      </c>
      <c r="AH183" s="6">
        <v>0</v>
      </c>
      <c r="AI183" s="1">
        <f t="shared" si="174"/>
        <v>8471.0743801652898</v>
      </c>
      <c r="AJ183">
        <f>LARGE(AI114:AI267,40)</f>
        <v>8529.9264963248152</v>
      </c>
    </row>
    <row r="184" spans="1:36">
      <c r="A184" s="26">
        <v>1.2200000000000002E-3</v>
      </c>
      <c r="B184" s="5">
        <f t="shared" si="154"/>
        <v>8329.5723260948089</v>
      </c>
      <c r="C184" s="146" t="s">
        <v>337</v>
      </c>
      <c r="D184" s="94" t="s">
        <v>83</v>
      </c>
      <c r="E184" s="94" t="s">
        <v>111</v>
      </c>
      <c r="F184" s="25">
        <f t="shared" si="165"/>
        <v>1</v>
      </c>
      <c r="G184" s="25">
        <f t="shared" si="166"/>
        <v>1</v>
      </c>
      <c r="H184" s="7">
        <f t="shared" si="114"/>
        <v>0</v>
      </c>
      <c r="I184" s="7">
        <f t="shared" si="115"/>
        <v>0</v>
      </c>
      <c r="J184" s="7">
        <f t="shared" si="116"/>
        <v>0</v>
      </c>
      <c r="K184" s="7">
        <f t="shared" si="117"/>
        <v>8329.5711060948088</v>
      </c>
      <c r="L184" s="7">
        <f t="shared" si="118"/>
        <v>0</v>
      </c>
      <c r="M184" s="7">
        <f t="shared" si="119"/>
        <v>0</v>
      </c>
      <c r="N184" s="7">
        <f t="shared" si="120"/>
        <v>0</v>
      </c>
      <c r="O184" s="7">
        <f t="shared" si="121"/>
        <v>0</v>
      </c>
      <c r="P184" s="7">
        <f t="shared" si="122"/>
        <v>0</v>
      </c>
      <c r="Q184" s="7">
        <f t="shared" si="123"/>
        <v>0</v>
      </c>
      <c r="R184" s="7">
        <f t="shared" si="124"/>
        <v>0</v>
      </c>
      <c r="S184" s="7">
        <f t="shared" si="125"/>
        <v>0</v>
      </c>
      <c r="T184" s="7">
        <f t="shared" si="126"/>
        <v>0</v>
      </c>
      <c r="U184" s="7">
        <f t="shared" si="127"/>
        <v>0</v>
      </c>
      <c r="V184" s="7">
        <f t="shared" si="128"/>
        <v>0</v>
      </c>
      <c r="W184" s="91">
        <f t="shared" si="129"/>
        <v>0</v>
      </c>
      <c r="X184" s="91">
        <f t="shared" si="130"/>
        <v>0</v>
      </c>
      <c r="Y184" s="91">
        <f t="shared" si="131"/>
        <v>0</v>
      </c>
      <c r="Z184" s="91">
        <f t="shared" si="132"/>
        <v>0</v>
      </c>
      <c r="AA184" s="102">
        <f t="shared" si="167"/>
        <v>0</v>
      </c>
      <c r="AB184" s="102">
        <f t="shared" si="168"/>
        <v>0</v>
      </c>
      <c r="AC184" s="102">
        <f t="shared" si="169"/>
        <v>0</v>
      </c>
      <c r="AD184" s="106">
        <f t="shared" si="170"/>
        <v>8329.5711060948088</v>
      </c>
      <c r="AE184" s="106">
        <f t="shared" si="171"/>
        <v>0</v>
      </c>
      <c r="AF184" s="106">
        <f t="shared" si="172"/>
        <v>0</v>
      </c>
      <c r="AG184" s="106">
        <f t="shared" si="173"/>
        <v>0</v>
      </c>
      <c r="AH184" s="6">
        <v>0</v>
      </c>
      <c r="AI184" s="1">
        <f t="shared" si="174"/>
        <v>8329.5711060948088</v>
      </c>
    </row>
    <row r="185" spans="1:36">
      <c r="A185" s="26">
        <v>1.23E-3</v>
      </c>
      <c r="B185" s="5">
        <f t="shared" si="154"/>
        <v>8136.7156732194017</v>
      </c>
      <c r="C185" s="146" t="s">
        <v>338</v>
      </c>
      <c r="D185" s="94" t="s">
        <v>97</v>
      </c>
      <c r="E185" s="94" t="s">
        <v>111</v>
      </c>
      <c r="F185" s="25">
        <f t="shared" si="165"/>
        <v>1</v>
      </c>
      <c r="G185" s="25">
        <f t="shared" si="166"/>
        <v>1</v>
      </c>
      <c r="H185" s="7">
        <f t="shared" si="114"/>
        <v>0</v>
      </c>
      <c r="I185" s="7">
        <f t="shared" si="115"/>
        <v>0</v>
      </c>
      <c r="J185" s="7">
        <f t="shared" si="116"/>
        <v>0</v>
      </c>
      <c r="K185" s="7">
        <f t="shared" si="117"/>
        <v>8136.7144432194018</v>
      </c>
      <c r="L185" s="7">
        <f t="shared" si="118"/>
        <v>0</v>
      </c>
      <c r="M185" s="7">
        <f t="shared" si="119"/>
        <v>0</v>
      </c>
      <c r="N185" s="7">
        <f t="shared" si="120"/>
        <v>0</v>
      </c>
      <c r="O185" s="7">
        <f t="shared" si="121"/>
        <v>0</v>
      </c>
      <c r="P185" s="7">
        <f t="shared" si="122"/>
        <v>0</v>
      </c>
      <c r="Q185" s="7">
        <f t="shared" si="123"/>
        <v>0</v>
      </c>
      <c r="R185" s="7">
        <f t="shared" si="124"/>
        <v>0</v>
      </c>
      <c r="S185" s="7">
        <f t="shared" si="125"/>
        <v>0</v>
      </c>
      <c r="T185" s="7">
        <f t="shared" si="126"/>
        <v>0</v>
      </c>
      <c r="U185" s="7">
        <f t="shared" si="127"/>
        <v>0</v>
      </c>
      <c r="V185" s="7">
        <f t="shared" si="128"/>
        <v>0</v>
      </c>
      <c r="W185" s="91">
        <f t="shared" si="129"/>
        <v>0</v>
      </c>
      <c r="X185" s="91">
        <f t="shared" si="130"/>
        <v>0</v>
      </c>
      <c r="Y185" s="91">
        <f t="shared" si="131"/>
        <v>0</v>
      </c>
      <c r="Z185" s="91">
        <f t="shared" si="132"/>
        <v>0</v>
      </c>
      <c r="AA185" s="102">
        <f t="shared" si="167"/>
        <v>0</v>
      </c>
      <c r="AB185" s="102">
        <f t="shared" si="168"/>
        <v>0</v>
      </c>
      <c r="AC185" s="102">
        <f t="shared" si="169"/>
        <v>0</v>
      </c>
      <c r="AD185" s="106">
        <f t="shared" si="170"/>
        <v>8136.7144432194018</v>
      </c>
      <c r="AE185" s="106">
        <f t="shared" si="171"/>
        <v>0</v>
      </c>
      <c r="AF185" s="106">
        <f t="shared" si="172"/>
        <v>0</v>
      </c>
      <c r="AG185" s="106">
        <f t="shared" si="173"/>
        <v>0</v>
      </c>
      <c r="AH185" s="6">
        <v>0</v>
      </c>
      <c r="AI185" s="1">
        <f t="shared" si="174"/>
        <v>8136.7144432194018</v>
      </c>
    </row>
    <row r="186" spans="1:36">
      <c r="A186" s="26">
        <v>1.24E-3</v>
      </c>
      <c r="B186" s="5">
        <f t="shared" si="154"/>
        <v>7779.8873880075889</v>
      </c>
      <c r="C186" s="146" t="s">
        <v>342</v>
      </c>
      <c r="D186" s="94" t="s">
        <v>79</v>
      </c>
      <c r="E186" s="94" t="s">
        <v>111</v>
      </c>
      <c r="F186" s="25">
        <f t="shared" si="165"/>
        <v>1</v>
      </c>
      <c r="G186" s="25">
        <f t="shared" si="166"/>
        <v>1</v>
      </c>
      <c r="H186" s="7">
        <f t="shared" si="114"/>
        <v>0</v>
      </c>
      <c r="I186" s="7">
        <f t="shared" si="115"/>
        <v>0</v>
      </c>
      <c r="J186" s="7">
        <f t="shared" si="116"/>
        <v>0</v>
      </c>
      <c r="K186" s="7">
        <f t="shared" si="117"/>
        <v>7779.8861480075893</v>
      </c>
      <c r="L186" s="7">
        <f t="shared" si="118"/>
        <v>0</v>
      </c>
      <c r="M186" s="7">
        <f t="shared" si="119"/>
        <v>0</v>
      </c>
      <c r="N186" s="7">
        <f t="shared" si="120"/>
        <v>0</v>
      </c>
      <c r="O186" s="7">
        <f t="shared" si="121"/>
        <v>0</v>
      </c>
      <c r="P186" s="7">
        <f t="shared" si="122"/>
        <v>0</v>
      </c>
      <c r="Q186" s="7">
        <f t="shared" si="123"/>
        <v>0</v>
      </c>
      <c r="R186" s="7">
        <f t="shared" si="124"/>
        <v>0</v>
      </c>
      <c r="S186" s="7">
        <f t="shared" si="125"/>
        <v>0</v>
      </c>
      <c r="T186" s="7">
        <f t="shared" si="126"/>
        <v>0</v>
      </c>
      <c r="U186" s="7">
        <f t="shared" si="127"/>
        <v>0</v>
      </c>
      <c r="V186" s="7">
        <f t="shared" si="128"/>
        <v>0</v>
      </c>
      <c r="W186" s="91">
        <f t="shared" si="129"/>
        <v>0</v>
      </c>
      <c r="X186" s="91">
        <f t="shared" si="130"/>
        <v>0</v>
      </c>
      <c r="Y186" s="91">
        <f t="shared" si="131"/>
        <v>0</v>
      </c>
      <c r="Z186" s="91">
        <f t="shared" si="132"/>
        <v>0</v>
      </c>
      <c r="AA186" s="102">
        <f t="shared" si="167"/>
        <v>0</v>
      </c>
      <c r="AB186" s="102">
        <f t="shared" si="168"/>
        <v>0</v>
      </c>
      <c r="AC186" s="102">
        <f t="shared" si="169"/>
        <v>0</v>
      </c>
      <c r="AD186" s="106">
        <f t="shared" si="170"/>
        <v>7779.8861480075893</v>
      </c>
      <c r="AE186" s="106">
        <f t="shared" si="171"/>
        <v>0</v>
      </c>
      <c r="AF186" s="106">
        <f t="shared" si="172"/>
        <v>0</v>
      </c>
      <c r="AG186" s="106">
        <f t="shared" si="173"/>
        <v>0</v>
      </c>
      <c r="AH186" s="6">
        <v>0</v>
      </c>
      <c r="AI186" s="1">
        <f t="shared" si="174"/>
        <v>7779.8861480075893</v>
      </c>
    </row>
    <row r="187" spans="1:36">
      <c r="A187" s="26">
        <v>1.25E-3</v>
      </c>
      <c r="B187" s="5">
        <f t="shared" si="154"/>
        <v>7588.6901960154228</v>
      </c>
      <c r="C187" s="146" t="s">
        <v>348</v>
      </c>
      <c r="D187" s="94" t="s">
        <v>371</v>
      </c>
      <c r="E187" s="94" t="s">
        <v>111</v>
      </c>
      <c r="F187" s="25">
        <f t="shared" si="165"/>
        <v>1</v>
      </c>
      <c r="G187" s="25">
        <f t="shared" si="166"/>
        <v>1</v>
      </c>
      <c r="H187" s="7">
        <f t="shared" si="114"/>
        <v>0</v>
      </c>
      <c r="I187" s="7">
        <f t="shared" si="115"/>
        <v>0</v>
      </c>
      <c r="J187" s="7">
        <f t="shared" si="116"/>
        <v>0</v>
      </c>
      <c r="K187" s="7">
        <f t="shared" si="117"/>
        <v>7588.6889460154225</v>
      </c>
      <c r="L187" s="7">
        <f t="shared" si="118"/>
        <v>0</v>
      </c>
      <c r="M187" s="7">
        <f t="shared" si="119"/>
        <v>0</v>
      </c>
      <c r="N187" s="7">
        <f t="shared" si="120"/>
        <v>0</v>
      </c>
      <c r="O187" s="7">
        <f t="shared" si="121"/>
        <v>0</v>
      </c>
      <c r="P187" s="7">
        <f t="shared" si="122"/>
        <v>0</v>
      </c>
      <c r="Q187" s="7">
        <f t="shared" si="123"/>
        <v>0</v>
      </c>
      <c r="R187" s="7">
        <f t="shared" si="124"/>
        <v>0</v>
      </c>
      <c r="S187" s="7">
        <f t="shared" si="125"/>
        <v>0</v>
      </c>
      <c r="T187" s="7">
        <f t="shared" si="126"/>
        <v>0</v>
      </c>
      <c r="U187" s="7">
        <f t="shared" si="127"/>
        <v>0</v>
      </c>
      <c r="V187" s="7">
        <f t="shared" si="128"/>
        <v>0</v>
      </c>
      <c r="W187" s="91">
        <f t="shared" si="129"/>
        <v>0</v>
      </c>
      <c r="X187" s="91">
        <f t="shared" si="130"/>
        <v>0</v>
      </c>
      <c r="Y187" s="91">
        <f t="shared" si="131"/>
        <v>0</v>
      </c>
      <c r="Z187" s="91">
        <f t="shared" si="132"/>
        <v>0</v>
      </c>
      <c r="AA187" s="102">
        <f t="shared" si="167"/>
        <v>0</v>
      </c>
      <c r="AB187" s="102">
        <f t="shared" si="168"/>
        <v>0</v>
      </c>
      <c r="AC187" s="102">
        <f t="shared" si="169"/>
        <v>0</v>
      </c>
      <c r="AD187" s="106">
        <f t="shared" si="170"/>
        <v>7588.6889460154225</v>
      </c>
      <c r="AE187" s="106">
        <f t="shared" si="171"/>
        <v>0</v>
      </c>
      <c r="AF187" s="106">
        <f t="shared" si="172"/>
        <v>0</v>
      </c>
      <c r="AG187" s="106">
        <f t="shared" si="173"/>
        <v>0</v>
      </c>
      <c r="AH187" s="6">
        <v>0</v>
      </c>
      <c r="AI187" s="1">
        <f t="shared" si="174"/>
        <v>7588.6889460154225</v>
      </c>
    </row>
    <row r="188" spans="1:36">
      <c r="A188" s="26">
        <v>1.2600000000000001E-3</v>
      </c>
      <c r="B188" s="5">
        <f t="shared" si="154"/>
        <v>7494.6696869320585</v>
      </c>
      <c r="C188" s="146" t="s">
        <v>350</v>
      </c>
      <c r="D188" s="94" t="s">
        <v>293</v>
      </c>
      <c r="E188" s="94" t="s">
        <v>111</v>
      </c>
      <c r="F188" s="25">
        <f t="shared" si="165"/>
        <v>1</v>
      </c>
      <c r="G188" s="25">
        <f t="shared" si="166"/>
        <v>1</v>
      </c>
      <c r="H188" s="7">
        <f t="shared" si="114"/>
        <v>0</v>
      </c>
      <c r="I188" s="7">
        <f t="shared" si="115"/>
        <v>0</v>
      </c>
      <c r="J188" s="7">
        <f t="shared" si="116"/>
        <v>0</v>
      </c>
      <c r="K188" s="7">
        <f t="shared" si="117"/>
        <v>7494.6684269320585</v>
      </c>
      <c r="L188" s="7">
        <f t="shared" si="118"/>
        <v>0</v>
      </c>
      <c r="M188" s="7">
        <f t="shared" si="119"/>
        <v>0</v>
      </c>
      <c r="N188" s="7">
        <f t="shared" si="120"/>
        <v>0</v>
      </c>
      <c r="O188" s="7">
        <f t="shared" si="121"/>
        <v>0</v>
      </c>
      <c r="P188" s="7">
        <f t="shared" si="122"/>
        <v>0</v>
      </c>
      <c r="Q188" s="7">
        <f t="shared" si="123"/>
        <v>0</v>
      </c>
      <c r="R188" s="7">
        <f t="shared" si="124"/>
        <v>0</v>
      </c>
      <c r="S188" s="7">
        <f t="shared" si="125"/>
        <v>0</v>
      </c>
      <c r="T188" s="7">
        <f t="shared" si="126"/>
        <v>0</v>
      </c>
      <c r="U188" s="7">
        <f t="shared" si="127"/>
        <v>0</v>
      </c>
      <c r="V188" s="7">
        <f t="shared" si="128"/>
        <v>0</v>
      </c>
      <c r="W188" s="91">
        <f t="shared" si="129"/>
        <v>0</v>
      </c>
      <c r="X188" s="91">
        <f t="shared" si="130"/>
        <v>0</v>
      </c>
      <c r="Y188" s="91">
        <f t="shared" si="131"/>
        <v>0</v>
      </c>
      <c r="Z188" s="91">
        <f t="shared" si="132"/>
        <v>0</v>
      </c>
      <c r="AA188" s="102">
        <f t="shared" si="167"/>
        <v>0</v>
      </c>
      <c r="AB188" s="102">
        <f t="shared" si="168"/>
        <v>0</v>
      </c>
      <c r="AC188" s="102">
        <f t="shared" si="169"/>
        <v>0</v>
      </c>
      <c r="AD188" s="106">
        <f t="shared" si="170"/>
        <v>7494.6684269320585</v>
      </c>
      <c r="AE188" s="106">
        <f t="shared" si="171"/>
        <v>0</v>
      </c>
      <c r="AF188" s="106">
        <f t="shared" si="172"/>
        <v>0</v>
      </c>
      <c r="AG188" s="106">
        <f t="shared" si="173"/>
        <v>0</v>
      </c>
      <c r="AH188" s="6">
        <v>0</v>
      </c>
      <c r="AI188" s="1">
        <f t="shared" si="174"/>
        <v>7494.6684269320585</v>
      </c>
    </row>
    <row r="189" spans="1:36">
      <c r="A189" s="26">
        <v>1.2700000000000001E-3</v>
      </c>
      <c r="B189" s="5">
        <f t="shared" si="154"/>
        <v>6683.8661855722321</v>
      </c>
      <c r="C189" s="146" t="s">
        <v>428</v>
      </c>
      <c r="D189" s="94" t="s">
        <v>431</v>
      </c>
      <c r="E189" s="94" t="s">
        <v>111</v>
      </c>
      <c r="F189" s="25">
        <f t="shared" si="165"/>
        <v>1</v>
      </c>
      <c r="G189" s="25">
        <f t="shared" si="166"/>
        <v>1</v>
      </c>
      <c r="H189" s="7">
        <f t="shared" si="114"/>
        <v>0</v>
      </c>
      <c r="I189" s="7">
        <f t="shared" si="115"/>
        <v>6683.8649155722323</v>
      </c>
      <c r="J189" s="7">
        <f t="shared" si="116"/>
        <v>0</v>
      </c>
      <c r="K189" s="7">
        <f t="shared" si="117"/>
        <v>0</v>
      </c>
      <c r="L189" s="7">
        <f t="shared" si="118"/>
        <v>0</v>
      </c>
      <c r="M189" s="7">
        <f t="shared" si="119"/>
        <v>0</v>
      </c>
      <c r="N189" s="7">
        <f t="shared" si="120"/>
        <v>0</v>
      </c>
      <c r="O189" s="7">
        <f t="shared" si="121"/>
        <v>0</v>
      </c>
      <c r="P189" s="7">
        <f t="shared" si="122"/>
        <v>0</v>
      </c>
      <c r="Q189" s="7">
        <f t="shared" si="123"/>
        <v>0</v>
      </c>
      <c r="R189" s="7">
        <f t="shared" si="124"/>
        <v>0</v>
      </c>
      <c r="S189" s="7">
        <f t="shared" si="125"/>
        <v>0</v>
      </c>
      <c r="T189" s="7">
        <f t="shared" si="126"/>
        <v>0</v>
      </c>
      <c r="U189" s="7">
        <f t="shared" si="127"/>
        <v>0</v>
      </c>
      <c r="V189" s="7">
        <f t="shared" si="128"/>
        <v>0</v>
      </c>
      <c r="W189" s="91">
        <f t="shared" si="129"/>
        <v>0</v>
      </c>
      <c r="X189" s="91">
        <f t="shared" si="130"/>
        <v>0</v>
      </c>
      <c r="Y189" s="91">
        <f t="shared" si="131"/>
        <v>0</v>
      </c>
      <c r="Z189" s="91">
        <f t="shared" si="132"/>
        <v>0</v>
      </c>
      <c r="AA189" s="102">
        <f t="shared" si="167"/>
        <v>0</v>
      </c>
      <c r="AB189" s="102">
        <f t="shared" si="168"/>
        <v>0</v>
      </c>
      <c r="AC189" s="102">
        <f t="shared" si="169"/>
        <v>0</v>
      </c>
      <c r="AD189" s="106">
        <f t="shared" si="170"/>
        <v>6683.8649155722323</v>
      </c>
      <c r="AE189" s="106">
        <f t="shared" si="171"/>
        <v>0</v>
      </c>
      <c r="AF189" s="106">
        <f t="shared" si="172"/>
        <v>0</v>
      </c>
      <c r="AG189" s="106">
        <f t="shared" si="173"/>
        <v>0</v>
      </c>
      <c r="AH189" s="6">
        <v>0</v>
      </c>
      <c r="AI189" s="1">
        <f t="shared" si="174"/>
        <v>6683.8649155722323</v>
      </c>
    </row>
    <row r="190" spans="1:36">
      <c r="A190" s="26">
        <v>1.2800000000000001E-3</v>
      </c>
      <c r="B190" s="5">
        <f t="shared" si="154"/>
        <v>9517.6695802321374</v>
      </c>
      <c r="C190" s="146" t="s">
        <v>327</v>
      </c>
      <c r="D190" s="94" t="s">
        <v>97</v>
      </c>
      <c r="E190" s="94" t="s">
        <v>111</v>
      </c>
      <c r="F190" s="25">
        <f t="shared" si="165"/>
        <v>1</v>
      </c>
      <c r="G190" s="25">
        <f t="shared" si="166"/>
        <v>1</v>
      </c>
      <c r="H190" s="7">
        <f t="shared" si="114"/>
        <v>0</v>
      </c>
      <c r="I190" s="7">
        <f t="shared" si="115"/>
        <v>0</v>
      </c>
      <c r="J190" s="7">
        <f t="shared" si="116"/>
        <v>0</v>
      </c>
      <c r="K190" s="7">
        <f t="shared" si="117"/>
        <v>9517.668300232137</v>
      </c>
      <c r="L190" s="7">
        <f t="shared" si="118"/>
        <v>0</v>
      </c>
      <c r="M190" s="7">
        <f t="shared" si="119"/>
        <v>0</v>
      </c>
      <c r="N190" s="7">
        <f t="shared" si="120"/>
        <v>0</v>
      </c>
      <c r="O190" s="7">
        <f t="shared" si="121"/>
        <v>0</v>
      </c>
      <c r="P190" s="7">
        <f t="shared" si="122"/>
        <v>0</v>
      </c>
      <c r="Q190" s="7">
        <f t="shared" si="123"/>
        <v>0</v>
      </c>
      <c r="R190" s="7">
        <f t="shared" si="124"/>
        <v>0</v>
      </c>
      <c r="S190" s="7">
        <f t="shared" si="125"/>
        <v>0</v>
      </c>
      <c r="T190" s="7">
        <f t="shared" si="126"/>
        <v>0</v>
      </c>
      <c r="U190" s="7">
        <f t="shared" si="127"/>
        <v>0</v>
      </c>
      <c r="V190" s="7">
        <f t="shared" si="128"/>
        <v>0</v>
      </c>
      <c r="W190" s="91">
        <f t="shared" si="129"/>
        <v>0</v>
      </c>
      <c r="X190" s="91">
        <f t="shared" si="130"/>
        <v>0</v>
      </c>
      <c r="Y190" s="91">
        <f t="shared" si="131"/>
        <v>0</v>
      </c>
      <c r="Z190" s="91">
        <f t="shared" si="132"/>
        <v>0</v>
      </c>
      <c r="AA190" s="102">
        <f t="shared" si="167"/>
        <v>0</v>
      </c>
      <c r="AB190" s="102">
        <f t="shared" si="168"/>
        <v>0</v>
      </c>
      <c r="AC190" s="102">
        <f t="shared" si="169"/>
        <v>0</v>
      </c>
      <c r="AD190" s="106">
        <f t="shared" si="170"/>
        <v>9517.668300232137</v>
      </c>
      <c r="AE190" s="106">
        <f t="shared" si="171"/>
        <v>0</v>
      </c>
      <c r="AF190" s="106">
        <f t="shared" si="172"/>
        <v>0</v>
      </c>
      <c r="AG190" s="106">
        <f t="shared" si="173"/>
        <v>0</v>
      </c>
      <c r="AH190" s="6">
        <v>0</v>
      </c>
      <c r="AI190" s="1">
        <f t="shared" si="174"/>
        <v>9517.668300232137</v>
      </c>
    </row>
    <row r="191" spans="1:36">
      <c r="A191" s="26">
        <v>1.2900000000000001E-3</v>
      </c>
      <c r="B191" s="5">
        <f t="shared" si="154"/>
        <v>6994.5989584674435</v>
      </c>
      <c r="C191" s="146" t="s">
        <v>358</v>
      </c>
      <c r="D191" s="94" t="s">
        <v>79</v>
      </c>
      <c r="E191" s="94" t="s">
        <v>111</v>
      </c>
      <c r="F191" s="25">
        <f t="shared" si="165"/>
        <v>1</v>
      </c>
      <c r="G191" s="25">
        <f t="shared" si="166"/>
        <v>1</v>
      </c>
      <c r="H191" s="7">
        <f t="shared" si="114"/>
        <v>0</v>
      </c>
      <c r="I191" s="7">
        <f t="shared" si="115"/>
        <v>0</v>
      </c>
      <c r="J191" s="7">
        <f t="shared" si="116"/>
        <v>0</v>
      </c>
      <c r="K191" s="7">
        <f t="shared" si="117"/>
        <v>6994.5976684674433</v>
      </c>
      <c r="L191" s="7">
        <f t="shared" si="118"/>
        <v>0</v>
      </c>
      <c r="M191" s="7">
        <f t="shared" si="119"/>
        <v>0</v>
      </c>
      <c r="N191" s="7">
        <f t="shared" si="120"/>
        <v>0</v>
      </c>
      <c r="O191" s="7">
        <f t="shared" si="121"/>
        <v>0</v>
      </c>
      <c r="P191" s="7">
        <f t="shared" si="122"/>
        <v>0</v>
      </c>
      <c r="Q191" s="7">
        <f t="shared" si="123"/>
        <v>0</v>
      </c>
      <c r="R191" s="7">
        <f t="shared" si="124"/>
        <v>0</v>
      </c>
      <c r="S191" s="7">
        <f t="shared" si="125"/>
        <v>0</v>
      </c>
      <c r="T191" s="7">
        <f t="shared" si="126"/>
        <v>0</v>
      </c>
      <c r="U191" s="7">
        <f t="shared" si="127"/>
        <v>0</v>
      </c>
      <c r="V191" s="7">
        <f t="shared" si="128"/>
        <v>0</v>
      </c>
      <c r="W191" s="91">
        <f t="shared" si="129"/>
        <v>0</v>
      </c>
      <c r="X191" s="91">
        <f t="shared" si="130"/>
        <v>0</v>
      </c>
      <c r="Y191" s="91">
        <f t="shared" si="131"/>
        <v>0</v>
      </c>
      <c r="Z191" s="91">
        <f t="shared" si="132"/>
        <v>0</v>
      </c>
      <c r="AA191" s="102">
        <f t="shared" si="167"/>
        <v>0</v>
      </c>
      <c r="AB191" s="102">
        <f t="shared" si="168"/>
        <v>0</v>
      </c>
      <c r="AC191" s="102">
        <f t="shared" si="169"/>
        <v>0</v>
      </c>
      <c r="AD191" s="106">
        <f t="shared" si="170"/>
        <v>6994.5976684674433</v>
      </c>
      <c r="AE191" s="106">
        <f t="shared" si="171"/>
        <v>0</v>
      </c>
      <c r="AF191" s="106">
        <f t="shared" si="172"/>
        <v>0</v>
      </c>
      <c r="AG191" s="106">
        <f t="shared" si="173"/>
        <v>0</v>
      </c>
      <c r="AH191" s="6">
        <v>0</v>
      </c>
      <c r="AI191" s="1">
        <f t="shared" si="174"/>
        <v>6994.5976684674433</v>
      </c>
    </row>
    <row r="192" spans="1:36">
      <c r="A192" s="26">
        <v>1.3000000000000002E-3</v>
      </c>
      <c r="B192" s="5">
        <f t="shared" si="154"/>
        <v>6731.1213291864278</v>
      </c>
      <c r="C192" s="146" t="s">
        <v>360</v>
      </c>
      <c r="D192" s="94" t="s">
        <v>81</v>
      </c>
      <c r="E192" s="94" t="s">
        <v>111</v>
      </c>
      <c r="F192" s="25">
        <f t="shared" si="165"/>
        <v>1</v>
      </c>
      <c r="G192" s="25">
        <f t="shared" si="166"/>
        <v>1</v>
      </c>
      <c r="H192" s="7">
        <f t="shared" si="114"/>
        <v>0</v>
      </c>
      <c r="I192" s="7">
        <f t="shared" si="115"/>
        <v>0</v>
      </c>
      <c r="J192" s="7">
        <f t="shared" si="116"/>
        <v>0</v>
      </c>
      <c r="K192" s="7">
        <f t="shared" si="117"/>
        <v>6731.1200291864279</v>
      </c>
      <c r="L192" s="7">
        <f t="shared" si="118"/>
        <v>0</v>
      </c>
      <c r="M192" s="7">
        <f t="shared" si="119"/>
        <v>0</v>
      </c>
      <c r="N192" s="7">
        <f t="shared" si="120"/>
        <v>0</v>
      </c>
      <c r="O192" s="7">
        <f t="shared" si="121"/>
        <v>0</v>
      </c>
      <c r="P192" s="7">
        <f t="shared" si="122"/>
        <v>0</v>
      </c>
      <c r="Q192" s="7">
        <f t="shared" si="123"/>
        <v>0</v>
      </c>
      <c r="R192" s="7">
        <f t="shared" si="124"/>
        <v>0</v>
      </c>
      <c r="S192" s="7">
        <f t="shared" si="125"/>
        <v>0</v>
      </c>
      <c r="T192" s="7">
        <f t="shared" si="126"/>
        <v>0</v>
      </c>
      <c r="U192" s="7">
        <f t="shared" si="127"/>
        <v>0</v>
      </c>
      <c r="V192" s="7">
        <f t="shared" si="128"/>
        <v>0</v>
      </c>
      <c r="W192" s="91">
        <f t="shared" si="129"/>
        <v>0</v>
      </c>
      <c r="X192" s="91">
        <f t="shared" si="130"/>
        <v>0</v>
      </c>
      <c r="Y192" s="91">
        <f t="shared" si="131"/>
        <v>0</v>
      </c>
      <c r="Z192" s="91">
        <f t="shared" si="132"/>
        <v>0</v>
      </c>
      <c r="AA192" s="102">
        <f t="shared" si="167"/>
        <v>0</v>
      </c>
      <c r="AB192" s="102">
        <f t="shared" si="168"/>
        <v>0</v>
      </c>
      <c r="AC192" s="102">
        <f t="shared" si="169"/>
        <v>0</v>
      </c>
      <c r="AD192" s="106">
        <f t="shared" si="170"/>
        <v>6731.1200291864279</v>
      </c>
      <c r="AE192" s="106">
        <f t="shared" si="171"/>
        <v>0</v>
      </c>
      <c r="AF192" s="106">
        <f t="shared" si="172"/>
        <v>0</v>
      </c>
      <c r="AG192" s="106">
        <f t="shared" si="173"/>
        <v>0</v>
      </c>
      <c r="AH192" s="6">
        <v>0</v>
      </c>
      <c r="AI192" s="1">
        <f t="shared" si="174"/>
        <v>6731.1200291864279</v>
      </c>
    </row>
    <row r="193" spans="1:35">
      <c r="A193" s="26">
        <v>1.31E-3</v>
      </c>
      <c r="B193" s="5">
        <f t="shared" si="154"/>
        <v>1.31E-3</v>
      </c>
      <c r="C193" s="146" t="s">
        <v>364</v>
      </c>
      <c r="D193" s="94" t="s">
        <v>79</v>
      </c>
      <c r="E193" s="94" t="s">
        <v>111</v>
      </c>
      <c r="F193" s="25">
        <f t="shared" si="165"/>
        <v>0</v>
      </c>
      <c r="G193" s="25">
        <f t="shared" si="166"/>
        <v>0</v>
      </c>
      <c r="H193" s="7">
        <f t="shared" si="114"/>
        <v>0</v>
      </c>
      <c r="I193" s="7">
        <f t="shared" si="115"/>
        <v>0</v>
      </c>
      <c r="J193" s="7">
        <f t="shared" si="116"/>
        <v>0</v>
      </c>
      <c r="K193" s="7">
        <f t="shared" si="117"/>
        <v>0</v>
      </c>
      <c r="L193" s="7">
        <f t="shared" si="118"/>
        <v>0</v>
      </c>
      <c r="M193" s="7">
        <f t="shared" si="119"/>
        <v>0</v>
      </c>
      <c r="N193" s="7">
        <f t="shared" si="120"/>
        <v>0</v>
      </c>
      <c r="O193" s="7">
        <f t="shared" si="121"/>
        <v>0</v>
      </c>
      <c r="P193" s="7">
        <f t="shared" si="122"/>
        <v>0</v>
      </c>
      <c r="Q193" s="7">
        <f t="shared" si="123"/>
        <v>0</v>
      </c>
      <c r="R193" s="7">
        <f t="shared" si="124"/>
        <v>0</v>
      </c>
      <c r="S193" s="7">
        <f t="shared" si="125"/>
        <v>0</v>
      </c>
      <c r="T193" s="7">
        <f t="shared" si="126"/>
        <v>0</v>
      </c>
      <c r="U193" s="7">
        <f t="shared" si="127"/>
        <v>0</v>
      </c>
      <c r="V193" s="7">
        <f t="shared" si="128"/>
        <v>0</v>
      </c>
      <c r="W193" s="91">
        <f t="shared" si="129"/>
        <v>0</v>
      </c>
      <c r="X193" s="91">
        <f t="shared" si="130"/>
        <v>0</v>
      </c>
      <c r="Y193" s="91">
        <f t="shared" si="131"/>
        <v>0</v>
      </c>
      <c r="Z193" s="91">
        <f t="shared" si="132"/>
        <v>0</v>
      </c>
      <c r="AA193" s="102">
        <f t="shared" si="167"/>
        <v>0</v>
      </c>
      <c r="AB193" s="102">
        <f t="shared" si="168"/>
        <v>0</v>
      </c>
      <c r="AC193" s="102">
        <f t="shared" si="169"/>
        <v>0</v>
      </c>
      <c r="AD193" s="106">
        <f t="shared" si="170"/>
        <v>0</v>
      </c>
      <c r="AE193" s="106">
        <f t="shared" si="171"/>
        <v>0</v>
      </c>
      <c r="AF193" s="106">
        <f t="shared" si="172"/>
        <v>0</v>
      </c>
      <c r="AG193" s="106">
        <f t="shared" si="173"/>
        <v>0</v>
      </c>
      <c r="AH193" s="6">
        <v>0</v>
      </c>
      <c r="AI193" s="1">
        <f t="shared" si="174"/>
        <v>0</v>
      </c>
    </row>
    <row r="194" spans="1:35">
      <c r="A194" s="26">
        <v>1.32E-3</v>
      </c>
      <c r="B194" s="5">
        <f t="shared" si="154"/>
        <v>1.32E-3</v>
      </c>
      <c r="C194" s="146"/>
      <c r="D194" s="94"/>
      <c r="E194" s="94" t="s">
        <v>111</v>
      </c>
      <c r="F194" s="25">
        <f t="shared" si="165"/>
        <v>0</v>
      </c>
      <c r="G194" s="25">
        <f t="shared" si="166"/>
        <v>0</v>
      </c>
      <c r="H194" s="7">
        <f t="shared" si="114"/>
        <v>0</v>
      </c>
      <c r="I194" s="7">
        <f t="shared" si="115"/>
        <v>0</v>
      </c>
      <c r="J194" s="7">
        <f t="shared" si="116"/>
        <v>0</v>
      </c>
      <c r="K194" s="7">
        <f t="shared" si="117"/>
        <v>0</v>
      </c>
      <c r="L194" s="7">
        <f t="shared" si="118"/>
        <v>0</v>
      </c>
      <c r="M194" s="7">
        <f t="shared" si="119"/>
        <v>0</v>
      </c>
      <c r="N194" s="7">
        <f t="shared" si="120"/>
        <v>0</v>
      </c>
      <c r="O194" s="7">
        <f t="shared" si="121"/>
        <v>0</v>
      </c>
      <c r="P194" s="7">
        <f t="shared" si="122"/>
        <v>0</v>
      </c>
      <c r="Q194" s="7">
        <f t="shared" si="123"/>
        <v>0</v>
      </c>
      <c r="R194" s="7">
        <f t="shared" si="124"/>
        <v>0</v>
      </c>
      <c r="S194" s="7">
        <f t="shared" si="125"/>
        <v>0</v>
      </c>
      <c r="T194" s="7">
        <f t="shared" si="126"/>
        <v>0</v>
      </c>
      <c r="U194" s="7">
        <f t="shared" si="127"/>
        <v>0</v>
      </c>
      <c r="V194" s="7">
        <f t="shared" si="128"/>
        <v>0</v>
      </c>
      <c r="W194" s="91">
        <f t="shared" si="129"/>
        <v>0</v>
      </c>
      <c r="X194" s="91">
        <f t="shared" si="130"/>
        <v>0</v>
      </c>
      <c r="Y194" s="91">
        <f t="shared" si="131"/>
        <v>0</v>
      </c>
      <c r="Z194" s="91">
        <f t="shared" si="132"/>
        <v>0</v>
      </c>
      <c r="AA194" s="102">
        <f t="shared" si="167"/>
        <v>0</v>
      </c>
      <c r="AB194" s="102">
        <f t="shared" si="168"/>
        <v>0</v>
      </c>
      <c r="AC194" s="102">
        <f t="shared" si="169"/>
        <v>0</v>
      </c>
      <c r="AD194" s="106">
        <f t="shared" si="170"/>
        <v>0</v>
      </c>
      <c r="AE194" s="106">
        <f t="shared" si="171"/>
        <v>0</v>
      </c>
      <c r="AF194" s="106">
        <f t="shared" si="172"/>
        <v>0</v>
      </c>
      <c r="AG194" s="106">
        <f t="shared" si="173"/>
        <v>0</v>
      </c>
      <c r="AH194" s="6">
        <v>0</v>
      </c>
      <c r="AI194" s="1">
        <f t="shared" si="174"/>
        <v>0</v>
      </c>
    </row>
    <row r="195" spans="1:35">
      <c r="A195" s="26">
        <v>1.33E-3</v>
      </c>
      <c r="B195" s="5">
        <f t="shared" si="154"/>
        <v>7463.5935630097065</v>
      </c>
      <c r="C195" s="146" t="s">
        <v>351</v>
      </c>
      <c r="D195" s="94" t="s">
        <v>368</v>
      </c>
      <c r="E195" s="94" t="s">
        <v>111</v>
      </c>
      <c r="F195" s="25">
        <f t="shared" si="165"/>
        <v>1</v>
      </c>
      <c r="G195" s="25">
        <f t="shared" si="166"/>
        <v>1</v>
      </c>
      <c r="H195" s="7">
        <f t="shared" si="114"/>
        <v>0</v>
      </c>
      <c r="I195" s="7">
        <f t="shared" si="115"/>
        <v>0</v>
      </c>
      <c r="J195" s="7">
        <f t="shared" si="116"/>
        <v>0</v>
      </c>
      <c r="K195" s="7">
        <f t="shared" si="117"/>
        <v>7463.5922330097064</v>
      </c>
      <c r="L195" s="7">
        <f t="shared" si="118"/>
        <v>0</v>
      </c>
      <c r="M195" s="7">
        <f t="shared" si="119"/>
        <v>0</v>
      </c>
      <c r="N195" s="7">
        <f t="shared" si="120"/>
        <v>0</v>
      </c>
      <c r="O195" s="7">
        <f t="shared" si="121"/>
        <v>0</v>
      </c>
      <c r="P195" s="7">
        <f t="shared" si="122"/>
        <v>0</v>
      </c>
      <c r="Q195" s="7">
        <f t="shared" si="123"/>
        <v>0</v>
      </c>
      <c r="R195" s="7">
        <f t="shared" si="124"/>
        <v>0</v>
      </c>
      <c r="S195" s="7">
        <f t="shared" si="125"/>
        <v>0</v>
      </c>
      <c r="T195" s="7">
        <f t="shared" si="126"/>
        <v>0</v>
      </c>
      <c r="U195" s="7">
        <f t="shared" si="127"/>
        <v>0</v>
      </c>
      <c r="V195" s="7">
        <f t="shared" si="128"/>
        <v>0</v>
      </c>
      <c r="W195" s="91">
        <f t="shared" si="129"/>
        <v>0</v>
      </c>
      <c r="X195" s="91">
        <f t="shared" si="130"/>
        <v>0</v>
      </c>
      <c r="Y195" s="91">
        <f t="shared" si="131"/>
        <v>0</v>
      </c>
      <c r="Z195" s="91">
        <f t="shared" si="132"/>
        <v>0</v>
      </c>
      <c r="AA195" s="102">
        <f t="shared" si="167"/>
        <v>0</v>
      </c>
      <c r="AB195" s="102">
        <f t="shared" si="168"/>
        <v>0</v>
      </c>
      <c r="AC195" s="102">
        <f t="shared" si="169"/>
        <v>0</v>
      </c>
      <c r="AD195" s="106">
        <f t="shared" si="170"/>
        <v>7463.5922330097064</v>
      </c>
      <c r="AE195" s="106">
        <f t="shared" si="171"/>
        <v>0</v>
      </c>
      <c r="AF195" s="106">
        <f t="shared" si="172"/>
        <v>0</v>
      </c>
      <c r="AG195" s="106">
        <f t="shared" si="173"/>
        <v>0</v>
      </c>
      <c r="AH195" s="6">
        <v>0</v>
      </c>
      <c r="AI195" s="1">
        <f t="shared" si="174"/>
        <v>7463.5922330097064</v>
      </c>
    </row>
    <row r="196" spans="1:35">
      <c r="A196" s="26">
        <v>1.34E-3</v>
      </c>
      <c r="B196" s="5">
        <f t="shared" si="154"/>
        <v>7368.2122026198067</v>
      </c>
      <c r="C196" s="146" t="s">
        <v>356</v>
      </c>
      <c r="D196" s="94" t="s">
        <v>97</v>
      </c>
      <c r="E196" s="94" t="s">
        <v>111</v>
      </c>
      <c r="F196" s="25">
        <f t="shared" si="165"/>
        <v>1</v>
      </c>
      <c r="G196" s="25">
        <f t="shared" si="166"/>
        <v>1</v>
      </c>
      <c r="H196" s="7">
        <f t="shared" si="114"/>
        <v>0</v>
      </c>
      <c r="I196" s="7">
        <f t="shared" si="115"/>
        <v>0</v>
      </c>
      <c r="J196" s="7">
        <f t="shared" si="116"/>
        <v>0</v>
      </c>
      <c r="K196" s="7">
        <f t="shared" si="117"/>
        <v>7368.2108626198069</v>
      </c>
      <c r="L196" s="7">
        <f t="shared" si="118"/>
        <v>0</v>
      </c>
      <c r="M196" s="7">
        <f t="shared" si="119"/>
        <v>0</v>
      </c>
      <c r="N196" s="7">
        <f t="shared" si="120"/>
        <v>0</v>
      </c>
      <c r="O196" s="7">
        <f t="shared" si="121"/>
        <v>0</v>
      </c>
      <c r="P196" s="7">
        <f t="shared" si="122"/>
        <v>0</v>
      </c>
      <c r="Q196" s="7">
        <f t="shared" si="123"/>
        <v>0</v>
      </c>
      <c r="R196" s="7">
        <f t="shared" si="124"/>
        <v>0</v>
      </c>
      <c r="S196" s="7">
        <f t="shared" si="125"/>
        <v>0</v>
      </c>
      <c r="T196" s="7">
        <f t="shared" si="126"/>
        <v>0</v>
      </c>
      <c r="U196" s="7">
        <f t="shared" si="127"/>
        <v>0</v>
      </c>
      <c r="V196" s="7">
        <f t="shared" si="128"/>
        <v>0</v>
      </c>
      <c r="W196" s="91">
        <f t="shared" si="129"/>
        <v>0</v>
      </c>
      <c r="X196" s="91">
        <f t="shared" si="130"/>
        <v>0</v>
      </c>
      <c r="Y196" s="91">
        <f t="shared" si="131"/>
        <v>0</v>
      </c>
      <c r="Z196" s="91">
        <f t="shared" si="132"/>
        <v>0</v>
      </c>
      <c r="AA196" s="102">
        <f t="shared" si="167"/>
        <v>0</v>
      </c>
      <c r="AB196" s="102">
        <f t="shared" si="168"/>
        <v>0</v>
      </c>
      <c r="AC196" s="102">
        <f t="shared" si="169"/>
        <v>0</v>
      </c>
      <c r="AD196" s="106">
        <f t="shared" si="170"/>
        <v>7368.2108626198069</v>
      </c>
      <c r="AE196" s="106">
        <f t="shared" si="171"/>
        <v>0</v>
      </c>
      <c r="AF196" s="106">
        <f t="shared" si="172"/>
        <v>0</v>
      </c>
      <c r="AG196" s="106">
        <f t="shared" si="173"/>
        <v>0</v>
      </c>
      <c r="AH196" s="6">
        <v>0</v>
      </c>
      <c r="AI196" s="1">
        <f t="shared" si="174"/>
        <v>7368.2108626198069</v>
      </c>
    </row>
    <row r="197" spans="1:35">
      <c r="A197" s="26">
        <v>1.3500000000000001E-3</v>
      </c>
      <c r="B197" s="5">
        <f t="shared" si="154"/>
        <v>9168.8885470562127</v>
      </c>
      <c r="C197" t="s">
        <v>374</v>
      </c>
      <c r="D197" t="s">
        <v>97</v>
      </c>
      <c r="E197" s="94" t="s">
        <v>111</v>
      </c>
      <c r="F197" s="25">
        <f t="shared" ref="F197:F222" si="175">COUNTIF(H197:Z197,"&gt;1")</f>
        <v>1</v>
      </c>
      <c r="G197" s="25">
        <f t="shared" ref="G197:G222" si="176">COUNTIF(AD197:AH197,"&gt;1")</f>
        <v>1</v>
      </c>
      <c r="H197" s="7">
        <f t="shared" si="114"/>
        <v>0</v>
      </c>
      <c r="I197" s="7">
        <f t="shared" si="115"/>
        <v>0</v>
      </c>
      <c r="J197" s="7">
        <f t="shared" si="116"/>
        <v>0</v>
      </c>
      <c r="K197" s="7">
        <f t="shared" si="117"/>
        <v>0</v>
      </c>
      <c r="L197" s="7">
        <f t="shared" si="118"/>
        <v>9168.8871970562122</v>
      </c>
      <c r="M197" s="7">
        <f t="shared" si="119"/>
        <v>0</v>
      </c>
      <c r="N197" s="7">
        <f t="shared" si="120"/>
        <v>0</v>
      </c>
      <c r="O197" s="7">
        <f t="shared" si="121"/>
        <v>0</v>
      </c>
      <c r="P197" s="7">
        <f t="shared" si="122"/>
        <v>0</v>
      </c>
      <c r="Q197" s="7">
        <f t="shared" si="123"/>
        <v>0</v>
      </c>
      <c r="R197" s="7">
        <f t="shared" si="124"/>
        <v>0</v>
      </c>
      <c r="S197" s="7">
        <f t="shared" si="125"/>
        <v>0</v>
      </c>
      <c r="T197" s="7">
        <f t="shared" si="126"/>
        <v>0</v>
      </c>
      <c r="U197" s="7">
        <f t="shared" si="127"/>
        <v>0</v>
      </c>
      <c r="V197" s="7">
        <f t="shared" si="128"/>
        <v>0</v>
      </c>
      <c r="W197" s="91">
        <f t="shared" si="129"/>
        <v>0</v>
      </c>
      <c r="X197" s="91">
        <f t="shared" si="130"/>
        <v>0</v>
      </c>
      <c r="Y197" s="91">
        <f t="shared" si="131"/>
        <v>0</v>
      </c>
      <c r="Z197" s="91">
        <f t="shared" si="132"/>
        <v>0</v>
      </c>
      <c r="AA197" s="102">
        <f t="shared" ref="AA197:AA222" si="177">LARGE(H197:R197,5)</f>
        <v>0</v>
      </c>
      <c r="AB197" s="102">
        <f t="shared" ref="AB197:AB222" si="178">LARGE(S197:V197,1)</f>
        <v>0</v>
      </c>
      <c r="AC197" s="102">
        <f t="shared" ref="AC197:AC222" si="179">LARGE(W197:Z197,1)</f>
        <v>0</v>
      </c>
      <c r="AD197" s="106">
        <f t="shared" ref="AD197:AD222" si="180">LARGE(H197:R197,1)</f>
        <v>9168.8871970562122</v>
      </c>
      <c r="AE197" s="106">
        <f t="shared" ref="AE197:AE222" si="181">LARGE(H197:R197,2)</f>
        <v>0</v>
      </c>
      <c r="AF197" s="106">
        <f t="shared" ref="AF197:AF222" si="182">LARGE(H197:R197,3)</f>
        <v>0</v>
      </c>
      <c r="AG197" s="106">
        <f t="shared" ref="AG197:AG222" si="183">LARGE(H197:R197,4)</f>
        <v>0</v>
      </c>
      <c r="AH197" s="6">
        <v>0</v>
      </c>
      <c r="AI197" s="1">
        <f t="shared" ref="AI197:AI222" si="184">SUM(AD197:AG197)+AH197</f>
        <v>9168.8871970562122</v>
      </c>
    </row>
    <row r="198" spans="1:35">
      <c r="A198" s="26">
        <v>1.3600000000000001E-3</v>
      </c>
      <c r="B198" s="5">
        <f t="shared" si="154"/>
        <v>1.3600000000000001E-3</v>
      </c>
      <c r="C198"/>
      <c r="D198" t="s">
        <v>93</v>
      </c>
      <c r="E198" s="94" t="s">
        <v>111</v>
      </c>
      <c r="F198" s="25">
        <f t="shared" si="175"/>
        <v>0</v>
      </c>
      <c r="G198" s="25">
        <f t="shared" si="176"/>
        <v>0</v>
      </c>
      <c r="H198" s="7">
        <f t="shared" si="114"/>
        <v>0</v>
      </c>
      <c r="I198" s="7">
        <f t="shared" si="115"/>
        <v>0</v>
      </c>
      <c r="J198" s="7">
        <f t="shared" si="116"/>
        <v>0</v>
      </c>
      <c r="K198" s="7">
        <f t="shared" si="117"/>
        <v>0</v>
      </c>
      <c r="L198" s="7">
        <f t="shared" si="118"/>
        <v>0</v>
      </c>
      <c r="M198" s="7">
        <f t="shared" si="119"/>
        <v>0</v>
      </c>
      <c r="N198" s="7">
        <f t="shared" si="120"/>
        <v>0</v>
      </c>
      <c r="O198" s="7">
        <f t="shared" si="121"/>
        <v>0</v>
      </c>
      <c r="P198" s="7">
        <f t="shared" si="122"/>
        <v>0</v>
      </c>
      <c r="Q198" s="7">
        <f t="shared" si="123"/>
        <v>0</v>
      </c>
      <c r="R198" s="7">
        <f t="shared" si="124"/>
        <v>0</v>
      </c>
      <c r="S198" s="7">
        <f t="shared" si="125"/>
        <v>0</v>
      </c>
      <c r="T198" s="7">
        <f t="shared" si="126"/>
        <v>0</v>
      </c>
      <c r="U198" s="7">
        <f t="shared" si="127"/>
        <v>0</v>
      </c>
      <c r="V198" s="7">
        <f t="shared" si="128"/>
        <v>0</v>
      </c>
      <c r="W198" s="91">
        <f t="shared" si="129"/>
        <v>0</v>
      </c>
      <c r="X198" s="91">
        <f t="shared" si="130"/>
        <v>0</v>
      </c>
      <c r="Y198" s="91">
        <f t="shared" si="131"/>
        <v>0</v>
      </c>
      <c r="Z198" s="91">
        <f t="shared" si="132"/>
        <v>0</v>
      </c>
      <c r="AA198" s="102">
        <f t="shared" si="177"/>
        <v>0</v>
      </c>
      <c r="AB198" s="102">
        <f t="shared" si="178"/>
        <v>0</v>
      </c>
      <c r="AC198" s="102">
        <f t="shared" si="179"/>
        <v>0</v>
      </c>
      <c r="AD198" s="106">
        <f t="shared" si="180"/>
        <v>0</v>
      </c>
      <c r="AE198" s="106">
        <f t="shared" si="181"/>
        <v>0</v>
      </c>
      <c r="AF198" s="106">
        <f t="shared" si="182"/>
        <v>0</v>
      </c>
      <c r="AG198" s="106">
        <f t="shared" si="183"/>
        <v>0</v>
      </c>
      <c r="AH198" s="6">
        <v>0</v>
      </c>
      <c r="AI198" s="1">
        <f t="shared" si="184"/>
        <v>0</v>
      </c>
    </row>
    <row r="199" spans="1:35">
      <c r="A199" s="26">
        <v>1.3700000000000001E-3</v>
      </c>
      <c r="B199" s="5">
        <f t="shared" si="154"/>
        <v>8521.2277850943392</v>
      </c>
      <c r="C199" t="s">
        <v>380</v>
      </c>
      <c r="D199" t="s">
        <v>99</v>
      </c>
      <c r="E199" s="94" t="s">
        <v>111</v>
      </c>
      <c r="F199" s="25">
        <f t="shared" si="175"/>
        <v>1</v>
      </c>
      <c r="G199" s="25">
        <f t="shared" si="176"/>
        <v>1</v>
      </c>
      <c r="H199" s="7">
        <f t="shared" si="114"/>
        <v>0</v>
      </c>
      <c r="I199" s="7">
        <f t="shared" si="115"/>
        <v>0</v>
      </c>
      <c r="J199" s="7">
        <f t="shared" si="116"/>
        <v>0</v>
      </c>
      <c r="K199" s="7">
        <f t="shared" si="117"/>
        <v>0</v>
      </c>
      <c r="L199" s="7">
        <f t="shared" si="118"/>
        <v>8521.2264150943392</v>
      </c>
      <c r="M199" s="7">
        <f t="shared" si="119"/>
        <v>0</v>
      </c>
      <c r="N199" s="7">
        <f t="shared" si="120"/>
        <v>0</v>
      </c>
      <c r="O199" s="7">
        <f t="shared" si="121"/>
        <v>0</v>
      </c>
      <c r="P199" s="7">
        <f t="shared" si="122"/>
        <v>0</v>
      </c>
      <c r="Q199" s="7">
        <f t="shared" si="123"/>
        <v>0</v>
      </c>
      <c r="R199" s="7">
        <f t="shared" si="124"/>
        <v>0</v>
      </c>
      <c r="S199" s="7">
        <f t="shared" si="125"/>
        <v>0</v>
      </c>
      <c r="T199" s="7">
        <f t="shared" si="126"/>
        <v>0</v>
      </c>
      <c r="U199" s="7">
        <f t="shared" si="127"/>
        <v>0</v>
      </c>
      <c r="V199" s="7">
        <f t="shared" si="128"/>
        <v>0</v>
      </c>
      <c r="W199" s="91">
        <f t="shared" si="129"/>
        <v>0</v>
      </c>
      <c r="X199" s="91">
        <f t="shared" si="130"/>
        <v>0</v>
      </c>
      <c r="Y199" s="91">
        <f t="shared" si="131"/>
        <v>0</v>
      </c>
      <c r="Z199" s="91">
        <f t="shared" si="132"/>
        <v>0</v>
      </c>
      <c r="AA199" s="102">
        <f t="shared" si="177"/>
        <v>0</v>
      </c>
      <c r="AB199" s="102">
        <f t="shared" si="178"/>
        <v>0</v>
      </c>
      <c r="AC199" s="102">
        <f t="shared" si="179"/>
        <v>0</v>
      </c>
      <c r="AD199" s="106">
        <f t="shared" si="180"/>
        <v>8521.2264150943392</v>
      </c>
      <c r="AE199" s="106">
        <f t="shared" si="181"/>
        <v>0</v>
      </c>
      <c r="AF199" s="106">
        <f t="shared" si="182"/>
        <v>0</v>
      </c>
      <c r="AG199" s="106">
        <f t="shared" si="183"/>
        <v>0</v>
      </c>
      <c r="AH199" s="6">
        <v>0</v>
      </c>
      <c r="AI199" s="1">
        <f t="shared" si="184"/>
        <v>8521.2264150943392</v>
      </c>
    </row>
    <row r="200" spans="1:35">
      <c r="A200" s="26">
        <v>1.3800000000000002E-3</v>
      </c>
      <c r="B200" s="5">
        <f t="shared" si="154"/>
        <v>8488.1959060190293</v>
      </c>
      <c r="C200" t="s">
        <v>381</v>
      </c>
      <c r="D200" t="s">
        <v>78</v>
      </c>
      <c r="E200" s="94" t="s">
        <v>111</v>
      </c>
      <c r="F200" s="25">
        <f t="shared" si="175"/>
        <v>1</v>
      </c>
      <c r="G200" s="25">
        <f t="shared" si="176"/>
        <v>1</v>
      </c>
      <c r="H200" s="7">
        <f t="shared" si="114"/>
        <v>0</v>
      </c>
      <c r="I200" s="7">
        <f t="shared" si="115"/>
        <v>0</v>
      </c>
      <c r="J200" s="7">
        <f t="shared" si="116"/>
        <v>0</v>
      </c>
      <c r="K200" s="7">
        <f t="shared" si="117"/>
        <v>0</v>
      </c>
      <c r="L200" s="7">
        <f t="shared" si="118"/>
        <v>8488.1945260190296</v>
      </c>
      <c r="M200" s="7">
        <f t="shared" si="119"/>
        <v>0</v>
      </c>
      <c r="N200" s="7">
        <f t="shared" si="120"/>
        <v>0</v>
      </c>
      <c r="O200" s="7">
        <f t="shared" si="121"/>
        <v>0</v>
      </c>
      <c r="P200" s="7">
        <f t="shared" si="122"/>
        <v>0</v>
      </c>
      <c r="Q200" s="7">
        <f t="shared" si="123"/>
        <v>0</v>
      </c>
      <c r="R200" s="7">
        <f t="shared" si="124"/>
        <v>0</v>
      </c>
      <c r="S200" s="7">
        <f t="shared" si="125"/>
        <v>0</v>
      </c>
      <c r="T200" s="7">
        <f t="shared" si="126"/>
        <v>0</v>
      </c>
      <c r="U200" s="7">
        <f t="shared" si="127"/>
        <v>0</v>
      </c>
      <c r="V200" s="7">
        <f t="shared" si="128"/>
        <v>0</v>
      </c>
      <c r="W200" s="91">
        <f t="shared" si="129"/>
        <v>0</v>
      </c>
      <c r="X200" s="91">
        <f t="shared" si="130"/>
        <v>0</v>
      </c>
      <c r="Y200" s="91">
        <f t="shared" si="131"/>
        <v>0</v>
      </c>
      <c r="Z200" s="91">
        <f t="shared" si="132"/>
        <v>0</v>
      </c>
      <c r="AA200" s="102">
        <f t="shared" si="177"/>
        <v>0</v>
      </c>
      <c r="AB200" s="102">
        <f t="shared" si="178"/>
        <v>0</v>
      </c>
      <c r="AC200" s="102">
        <f t="shared" si="179"/>
        <v>0</v>
      </c>
      <c r="AD200" s="106">
        <f t="shared" si="180"/>
        <v>8488.1945260190296</v>
      </c>
      <c r="AE200" s="106">
        <f t="shared" si="181"/>
        <v>0</v>
      </c>
      <c r="AF200" s="106">
        <f t="shared" si="182"/>
        <v>0</v>
      </c>
      <c r="AG200" s="106">
        <f t="shared" si="183"/>
        <v>0</v>
      </c>
      <c r="AH200" s="6">
        <v>0</v>
      </c>
      <c r="AI200" s="1">
        <f t="shared" si="184"/>
        <v>8488.1945260190296</v>
      </c>
    </row>
    <row r="201" spans="1:35">
      <c r="A201" s="26">
        <v>1.3900000000000002E-3</v>
      </c>
      <c r="B201" s="5">
        <f t="shared" si="154"/>
        <v>8142.8907296439038</v>
      </c>
      <c r="C201" t="s">
        <v>387</v>
      </c>
      <c r="D201" t="s">
        <v>83</v>
      </c>
      <c r="E201" s="94" t="s">
        <v>111</v>
      </c>
      <c r="F201" s="25">
        <f t="shared" si="175"/>
        <v>1</v>
      </c>
      <c r="G201" s="25">
        <f t="shared" si="176"/>
        <v>1</v>
      </c>
      <c r="H201" s="7">
        <f t="shared" si="114"/>
        <v>0</v>
      </c>
      <c r="I201" s="7">
        <f t="shared" si="115"/>
        <v>0</v>
      </c>
      <c r="J201" s="7">
        <f t="shared" si="116"/>
        <v>0</v>
      </c>
      <c r="K201" s="7">
        <f t="shared" si="117"/>
        <v>0</v>
      </c>
      <c r="L201" s="7">
        <f t="shared" si="118"/>
        <v>8142.8893396439034</v>
      </c>
      <c r="M201" s="7">
        <f t="shared" si="119"/>
        <v>0</v>
      </c>
      <c r="N201" s="7">
        <f t="shared" si="120"/>
        <v>0</v>
      </c>
      <c r="O201" s="7">
        <f t="shared" si="121"/>
        <v>0</v>
      </c>
      <c r="P201" s="7">
        <f t="shared" si="122"/>
        <v>0</v>
      </c>
      <c r="Q201" s="7">
        <f t="shared" si="123"/>
        <v>0</v>
      </c>
      <c r="R201" s="7">
        <f t="shared" si="124"/>
        <v>0</v>
      </c>
      <c r="S201" s="7">
        <f t="shared" si="125"/>
        <v>0</v>
      </c>
      <c r="T201" s="7">
        <f t="shared" si="126"/>
        <v>0</v>
      </c>
      <c r="U201" s="7">
        <f t="shared" si="127"/>
        <v>0</v>
      </c>
      <c r="V201" s="7">
        <f t="shared" si="128"/>
        <v>0</v>
      </c>
      <c r="W201" s="91">
        <f t="shared" si="129"/>
        <v>0</v>
      </c>
      <c r="X201" s="91">
        <f t="shared" si="130"/>
        <v>0</v>
      </c>
      <c r="Y201" s="91">
        <f t="shared" si="131"/>
        <v>0</v>
      </c>
      <c r="Z201" s="91">
        <f t="shared" si="132"/>
        <v>0</v>
      </c>
      <c r="AA201" s="102">
        <f t="shared" si="177"/>
        <v>0</v>
      </c>
      <c r="AB201" s="102">
        <f t="shared" si="178"/>
        <v>0</v>
      </c>
      <c r="AC201" s="102">
        <f t="shared" si="179"/>
        <v>0</v>
      </c>
      <c r="AD201" s="106">
        <f t="shared" si="180"/>
        <v>8142.8893396439034</v>
      </c>
      <c r="AE201" s="106">
        <f t="shared" si="181"/>
        <v>0</v>
      </c>
      <c r="AF201" s="106">
        <f t="shared" si="182"/>
        <v>0</v>
      </c>
      <c r="AG201" s="106">
        <f t="shared" si="183"/>
        <v>0</v>
      </c>
      <c r="AH201" s="6">
        <v>0</v>
      </c>
      <c r="AI201" s="1">
        <f t="shared" si="184"/>
        <v>8142.8893396439034</v>
      </c>
    </row>
    <row r="202" spans="1:35">
      <c r="A202" s="26">
        <v>1.4E-3</v>
      </c>
      <c r="B202" s="5">
        <f t="shared" si="154"/>
        <v>1.4E-3</v>
      </c>
      <c r="C202"/>
      <c r="D202" t="s">
        <v>93</v>
      </c>
      <c r="E202" s="94" t="s">
        <v>111</v>
      </c>
      <c r="F202" s="25">
        <f t="shared" si="175"/>
        <v>0</v>
      </c>
      <c r="G202" s="25">
        <f t="shared" si="176"/>
        <v>0</v>
      </c>
      <c r="H202" s="7">
        <f t="shared" si="114"/>
        <v>0</v>
      </c>
      <c r="I202" s="7">
        <f t="shared" si="115"/>
        <v>0</v>
      </c>
      <c r="J202" s="7">
        <f t="shared" si="116"/>
        <v>0</v>
      </c>
      <c r="K202" s="7">
        <f t="shared" si="117"/>
        <v>0</v>
      </c>
      <c r="L202" s="7">
        <f t="shared" si="118"/>
        <v>0</v>
      </c>
      <c r="M202" s="7">
        <f t="shared" si="119"/>
        <v>0</v>
      </c>
      <c r="N202" s="7">
        <f t="shared" si="120"/>
        <v>0</v>
      </c>
      <c r="O202" s="7">
        <f t="shared" si="121"/>
        <v>0</v>
      </c>
      <c r="P202" s="7">
        <f t="shared" si="122"/>
        <v>0</v>
      </c>
      <c r="Q202" s="7">
        <f t="shared" si="123"/>
        <v>0</v>
      </c>
      <c r="R202" s="7">
        <f t="shared" si="124"/>
        <v>0</v>
      </c>
      <c r="S202" s="7">
        <f t="shared" si="125"/>
        <v>0</v>
      </c>
      <c r="T202" s="7">
        <f t="shared" si="126"/>
        <v>0</v>
      </c>
      <c r="U202" s="7">
        <f t="shared" si="127"/>
        <v>0</v>
      </c>
      <c r="V202" s="7">
        <f t="shared" si="128"/>
        <v>0</v>
      </c>
      <c r="W202" s="91">
        <f t="shared" si="129"/>
        <v>0</v>
      </c>
      <c r="X202" s="91">
        <f t="shared" si="130"/>
        <v>0</v>
      </c>
      <c r="Y202" s="91">
        <f t="shared" si="131"/>
        <v>0</v>
      </c>
      <c r="Z202" s="91">
        <f t="shared" si="132"/>
        <v>0</v>
      </c>
      <c r="AA202" s="102">
        <f t="shared" si="177"/>
        <v>0</v>
      </c>
      <c r="AB202" s="102">
        <f t="shared" si="178"/>
        <v>0</v>
      </c>
      <c r="AC202" s="102">
        <f t="shared" si="179"/>
        <v>0</v>
      </c>
      <c r="AD202" s="106">
        <f t="shared" si="180"/>
        <v>0</v>
      </c>
      <c r="AE202" s="106">
        <f t="shared" si="181"/>
        <v>0</v>
      </c>
      <c r="AF202" s="106">
        <f t="shared" si="182"/>
        <v>0</v>
      </c>
      <c r="AG202" s="106">
        <f t="shared" si="183"/>
        <v>0</v>
      </c>
      <c r="AH202" s="6">
        <v>0</v>
      </c>
      <c r="AI202" s="1">
        <f t="shared" si="184"/>
        <v>0</v>
      </c>
    </row>
    <row r="203" spans="1:35">
      <c r="A203" s="26">
        <v>1.41E-3</v>
      </c>
      <c r="B203" s="5">
        <f t="shared" si="154"/>
        <v>7643.3269864755639</v>
      </c>
      <c r="C203" t="s">
        <v>393</v>
      </c>
      <c r="D203" t="s">
        <v>97</v>
      </c>
      <c r="E203" s="94" t="s">
        <v>111</v>
      </c>
      <c r="F203" s="25">
        <f t="shared" si="175"/>
        <v>1</v>
      </c>
      <c r="G203" s="25">
        <f t="shared" si="176"/>
        <v>1</v>
      </c>
      <c r="H203" s="7">
        <f t="shared" si="114"/>
        <v>0</v>
      </c>
      <c r="I203" s="7">
        <f t="shared" si="115"/>
        <v>0</v>
      </c>
      <c r="J203" s="7">
        <f t="shared" si="116"/>
        <v>0</v>
      </c>
      <c r="K203" s="7">
        <f t="shared" si="117"/>
        <v>0</v>
      </c>
      <c r="L203" s="7">
        <f t="shared" si="118"/>
        <v>7643.325576475564</v>
      </c>
      <c r="M203" s="7">
        <f t="shared" si="119"/>
        <v>0</v>
      </c>
      <c r="N203" s="7">
        <f t="shared" si="120"/>
        <v>0</v>
      </c>
      <c r="O203" s="7">
        <f t="shared" si="121"/>
        <v>0</v>
      </c>
      <c r="P203" s="7">
        <f t="shared" si="122"/>
        <v>0</v>
      </c>
      <c r="Q203" s="7">
        <f t="shared" si="123"/>
        <v>0</v>
      </c>
      <c r="R203" s="7">
        <f t="shared" si="124"/>
        <v>0</v>
      </c>
      <c r="S203" s="7">
        <f t="shared" si="125"/>
        <v>0</v>
      </c>
      <c r="T203" s="7">
        <f t="shared" si="126"/>
        <v>0</v>
      </c>
      <c r="U203" s="7">
        <f t="shared" si="127"/>
        <v>0</v>
      </c>
      <c r="V203" s="7">
        <f t="shared" si="128"/>
        <v>0</v>
      </c>
      <c r="W203" s="91">
        <f t="shared" si="129"/>
        <v>0</v>
      </c>
      <c r="X203" s="91">
        <f t="shared" si="130"/>
        <v>0</v>
      </c>
      <c r="Y203" s="91">
        <f t="shared" si="131"/>
        <v>0</v>
      </c>
      <c r="Z203" s="91">
        <f t="shared" si="132"/>
        <v>0</v>
      </c>
      <c r="AA203" s="102">
        <f t="shared" si="177"/>
        <v>0</v>
      </c>
      <c r="AB203" s="102">
        <f t="shared" si="178"/>
        <v>0</v>
      </c>
      <c r="AC203" s="102">
        <f t="shared" si="179"/>
        <v>0</v>
      </c>
      <c r="AD203" s="106">
        <f t="shared" si="180"/>
        <v>7643.325576475564</v>
      </c>
      <c r="AE203" s="106">
        <f t="shared" si="181"/>
        <v>0</v>
      </c>
      <c r="AF203" s="106">
        <f t="shared" si="182"/>
        <v>0</v>
      </c>
      <c r="AG203" s="106">
        <f t="shared" si="183"/>
        <v>0</v>
      </c>
      <c r="AH203" s="6">
        <v>0</v>
      </c>
      <c r="AI203" s="1">
        <f t="shared" si="184"/>
        <v>7643.325576475564</v>
      </c>
    </row>
    <row r="204" spans="1:35">
      <c r="A204" s="26">
        <v>1.42E-3</v>
      </c>
      <c r="B204" s="5">
        <f t="shared" si="154"/>
        <v>7599.9172803281444</v>
      </c>
      <c r="C204" t="s">
        <v>395</v>
      </c>
      <c r="D204" t="s">
        <v>97</v>
      </c>
      <c r="E204" s="94" t="s">
        <v>111</v>
      </c>
      <c r="F204" s="25">
        <f t="shared" si="175"/>
        <v>1</v>
      </c>
      <c r="G204" s="25">
        <f t="shared" si="176"/>
        <v>1</v>
      </c>
      <c r="H204" s="7">
        <f t="shared" si="114"/>
        <v>0</v>
      </c>
      <c r="I204" s="7">
        <f t="shared" si="115"/>
        <v>0</v>
      </c>
      <c r="J204" s="7">
        <f t="shared" si="116"/>
        <v>0</v>
      </c>
      <c r="K204" s="7">
        <f t="shared" si="117"/>
        <v>0</v>
      </c>
      <c r="L204" s="7">
        <f t="shared" si="118"/>
        <v>7599.9158603281448</v>
      </c>
      <c r="M204" s="7">
        <f t="shared" si="119"/>
        <v>0</v>
      </c>
      <c r="N204" s="7">
        <f t="shared" si="120"/>
        <v>0</v>
      </c>
      <c r="O204" s="7">
        <f t="shared" si="121"/>
        <v>0</v>
      </c>
      <c r="P204" s="7">
        <f t="shared" si="122"/>
        <v>0</v>
      </c>
      <c r="Q204" s="7">
        <f t="shared" si="123"/>
        <v>0</v>
      </c>
      <c r="R204" s="7">
        <f t="shared" si="124"/>
        <v>0</v>
      </c>
      <c r="S204" s="7">
        <f t="shared" si="125"/>
        <v>0</v>
      </c>
      <c r="T204" s="7">
        <f t="shared" si="126"/>
        <v>0</v>
      </c>
      <c r="U204" s="7">
        <f t="shared" si="127"/>
        <v>0</v>
      </c>
      <c r="V204" s="7">
        <f t="shared" si="128"/>
        <v>0</v>
      </c>
      <c r="W204" s="91">
        <f t="shared" si="129"/>
        <v>0</v>
      </c>
      <c r="X204" s="91">
        <f t="shared" si="130"/>
        <v>0</v>
      </c>
      <c r="Y204" s="91">
        <f t="shared" si="131"/>
        <v>0</v>
      </c>
      <c r="Z204" s="91">
        <f t="shared" si="132"/>
        <v>0</v>
      </c>
      <c r="AA204" s="102">
        <f t="shared" si="177"/>
        <v>0</v>
      </c>
      <c r="AB204" s="102">
        <f t="shared" si="178"/>
        <v>0</v>
      </c>
      <c r="AC204" s="102">
        <f t="shared" si="179"/>
        <v>0</v>
      </c>
      <c r="AD204" s="106">
        <f t="shared" si="180"/>
        <v>7599.9158603281448</v>
      </c>
      <c r="AE204" s="106">
        <f t="shared" si="181"/>
        <v>0</v>
      </c>
      <c r="AF204" s="106">
        <f t="shared" si="182"/>
        <v>0</v>
      </c>
      <c r="AG204" s="106">
        <f t="shared" si="183"/>
        <v>0</v>
      </c>
      <c r="AH204" s="6">
        <v>0</v>
      </c>
      <c r="AI204" s="1">
        <f t="shared" si="184"/>
        <v>7599.9158603281448</v>
      </c>
    </row>
    <row r="205" spans="1:35">
      <c r="A205" s="26">
        <v>1.4300000000000001E-3</v>
      </c>
      <c r="B205" s="5">
        <f t="shared" si="154"/>
        <v>1.4300000000000001E-3</v>
      </c>
      <c r="C205"/>
      <c r="D205"/>
      <c r="E205" s="94" t="s">
        <v>111</v>
      </c>
      <c r="F205" s="25">
        <f t="shared" si="175"/>
        <v>0</v>
      </c>
      <c r="G205" s="25">
        <f t="shared" si="176"/>
        <v>0</v>
      </c>
      <c r="H205" s="7">
        <f t="shared" si="114"/>
        <v>0</v>
      </c>
      <c r="I205" s="7">
        <f t="shared" si="115"/>
        <v>0</v>
      </c>
      <c r="J205" s="7">
        <f t="shared" si="116"/>
        <v>0</v>
      </c>
      <c r="K205" s="7">
        <f t="shared" si="117"/>
        <v>0</v>
      </c>
      <c r="L205" s="7">
        <f t="shared" si="118"/>
        <v>0</v>
      </c>
      <c r="M205" s="7">
        <f t="shared" si="119"/>
        <v>0</v>
      </c>
      <c r="N205" s="7">
        <f t="shared" si="120"/>
        <v>0</v>
      </c>
      <c r="O205" s="7">
        <f t="shared" si="121"/>
        <v>0</v>
      </c>
      <c r="P205" s="7">
        <f t="shared" si="122"/>
        <v>0</v>
      </c>
      <c r="Q205" s="7">
        <f t="shared" si="123"/>
        <v>0</v>
      </c>
      <c r="R205" s="7">
        <f t="shared" si="124"/>
        <v>0</v>
      </c>
      <c r="S205" s="7">
        <f t="shared" si="125"/>
        <v>0</v>
      </c>
      <c r="T205" s="7">
        <f t="shared" si="126"/>
        <v>0</v>
      </c>
      <c r="U205" s="7">
        <f t="shared" si="127"/>
        <v>0</v>
      </c>
      <c r="V205" s="7">
        <f t="shared" si="128"/>
        <v>0</v>
      </c>
      <c r="W205" s="91">
        <f t="shared" si="129"/>
        <v>0</v>
      </c>
      <c r="X205" s="91">
        <f t="shared" si="130"/>
        <v>0</v>
      </c>
      <c r="Y205" s="91">
        <f t="shared" si="131"/>
        <v>0</v>
      </c>
      <c r="Z205" s="91">
        <f t="shared" si="132"/>
        <v>0</v>
      </c>
      <c r="AA205" s="102">
        <f t="shared" si="177"/>
        <v>0</v>
      </c>
      <c r="AB205" s="102">
        <f t="shared" si="178"/>
        <v>0</v>
      </c>
      <c r="AC205" s="102">
        <f t="shared" si="179"/>
        <v>0</v>
      </c>
      <c r="AD205" s="106">
        <f t="shared" si="180"/>
        <v>0</v>
      </c>
      <c r="AE205" s="106">
        <f t="shared" si="181"/>
        <v>0</v>
      </c>
      <c r="AF205" s="106">
        <f t="shared" si="182"/>
        <v>0</v>
      </c>
      <c r="AG205" s="106">
        <f t="shared" si="183"/>
        <v>0</v>
      </c>
      <c r="AH205" s="6">
        <v>0</v>
      </c>
      <c r="AI205" s="1">
        <f t="shared" si="184"/>
        <v>0</v>
      </c>
    </row>
    <row r="206" spans="1:35">
      <c r="A206" s="26">
        <v>1.4400000000000001E-3</v>
      </c>
      <c r="B206" s="5">
        <f t="shared" si="154"/>
        <v>7278.4059524899276</v>
      </c>
      <c r="C206" t="s">
        <v>403</v>
      </c>
      <c r="D206" t="s">
        <v>83</v>
      </c>
      <c r="E206" s="94" t="s">
        <v>111</v>
      </c>
      <c r="F206" s="25">
        <f t="shared" si="175"/>
        <v>1</v>
      </c>
      <c r="G206" s="25">
        <f t="shared" si="176"/>
        <v>1</v>
      </c>
      <c r="H206" s="7">
        <f t="shared" si="114"/>
        <v>0</v>
      </c>
      <c r="I206" s="7">
        <f t="shared" si="115"/>
        <v>0</v>
      </c>
      <c r="J206" s="7">
        <f t="shared" si="116"/>
        <v>0</v>
      </c>
      <c r="K206" s="7">
        <f t="shared" si="117"/>
        <v>0</v>
      </c>
      <c r="L206" s="7">
        <f t="shared" si="118"/>
        <v>7278.4045124899276</v>
      </c>
      <c r="M206" s="7">
        <f t="shared" si="119"/>
        <v>0</v>
      </c>
      <c r="N206" s="7">
        <f t="shared" si="120"/>
        <v>0</v>
      </c>
      <c r="O206" s="7">
        <f t="shared" si="121"/>
        <v>0</v>
      </c>
      <c r="P206" s="7">
        <f t="shared" si="122"/>
        <v>0</v>
      </c>
      <c r="Q206" s="7">
        <f t="shared" si="123"/>
        <v>0</v>
      </c>
      <c r="R206" s="7">
        <f t="shared" si="124"/>
        <v>0</v>
      </c>
      <c r="S206" s="7">
        <f t="shared" si="125"/>
        <v>0</v>
      </c>
      <c r="T206" s="7">
        <f t="shared" si="126"/>
        <v>0</v>
      </c>
      <c r="U206" s="7">
        <f t="shared" si="127"/>
        <v>0</v>
      </c>
      <c r="V206" s="7">
        <f t="shared" si="128"/>
        <v>0</v>
      </c>
      <c r="W206" s="91">
        <f t="shared" si="129"/>
        <v>0</v>
      </c>
      <c r="X206" s="91">
        <f t="shared" si="130"/>
        <v>0</v>
      </c>
      <c r="Y206" s="91">
        <f t="shared" si="131"/>
        <v>0</v>
      </c>
      <c r="Z206" s="91">
        <f t="shared" si="132"/>
        <v>0</v>
      </c>
      <c r="AA206" s="102">
        <f t="shared" si="177"/>
        <v>0</v>
      </c>
      <c r="AB206" s="102">
        <f t="shared" si="178"/>
        <v>0</v>
      </c>
      <c r="AC206" s="102">
        <f t="shared" si="179"/>
        <v>0</v>
      </c>
      <c r="AD206" s="106">
        <f t="shared" si="180"/>
        <v>7278.4045124899276</v>
      </c>
      <c r="AE206" s="106">
        <f t="shared" si="181"/>
        <v>0</v>
      </c>
      <c r="AF206" s="106">
        <f t="shared" si="182"/>
        <v>0</v>
      </c>
      <c r="AG206" s="106">
        <f t="shared" si="183"/>
        <v>0</v>
      </c>
      <c r="AH206" s="6">
        <v>0</v>
      </c>
      <c r="AI206" s="1">
        <f t="shared" si="184"/>
        <v>7278.4045124899276</v>
      </c>
    </row>
    <row r="207" spans="1:35">
      <c r="A207" s="26">
        <v>1.4500000000000001E-3</v>
      </c>
      <c r="B207" s="5">
        <f t="shared" si="154"/>
        <v>7237.5815782051277</v>
      </c>
      <c r="C207" t="s">
        <v>404</v>
      </c>
      <c r="D207" t="s">
        <v>83</v>
      </c>
      <c r="E207" s="94" t="s">
        <v>111</v>
      </c>
      <c r="F207" s="25">
        <f t="shared" si="175"/>
        <v>1</v>
      </c>
      <c r="G207" s="25">
        <f t="shared" si="176"/>
        <v>1</v>
      </c>
      <c r="H207" s="7">
        <f t="shared" si="114"/>
        <v>0</v>
      </c>
      <c r="I207" s="7">
        <f t="shared" si="115"/>
        <v>0</v>
      </c>
      <c r="J207" s="7">
        <f t="shared" si="116"/>
        <v>0</v>
      </c>
      <c r="K207" s="7">
        <f t="shared" si="117"/>
        <v>0</v>
      </c>
      <c r="L207" s="7">
        <f t="shared" si="118"/>
        <v>7237.5801282051279</v>
      </c>
      <c r="M207" s="7">
        <f t="shared" si="119"/>
        <v>0</v>
      </c>
      <c r="N207" s="7">
        <f t="shared" si="120"/>
        <v>0</v>
      </c>
      <c r="O207" s="7">
        <f t="shared" si="121"/>
        <v>0</v>
      </c>
      <c r="P207" s="7">
        <f t="shared" si="122"/>
        <v>0</v>
      </c>
      <c r="Q207" s="7">
        <f t="shared" si="123"/>
        <v>0</v>
      </c>
      <c r="R207" s="7">
        <f t="shared" si="124"/>
        <v>0</v>
      </c>
      <c r="S207" s="7">
        <f t="shared" si="125"/>
        <v>0</v>
      </c>
      <c r="T207" s="7">
        <f t="shared" si="126"/>
        <v>0</v>
      </c>
      <c r="U207" s="7">
        <f t="shared" si="127"/>
        <v>0</v>
      </c>
      <c r="V207" s="7">
        <f t="shared" si="128"/>
        <v>0</v>
      </c>
      <c r="W207" s="91">
        <f t="shared" si="129"/>
        <v>0</v>
      </c>
      <c r="X207" s="91">
        <f t="shared" si="130"/>
        <v>0</v>
      </c>
      <c r="Y207" s="91">
        <f t="shared" si="131"/>
        <v>0</v>
      </c>
      <c r="Z207" s="91">
        <f t="shared" si="132"/>
        <v>0</v>
      </c>
      <c r="AA207" s="102">
        <f t="shared" si="177"/>
        <v>0</v>
      </c>
      <c r="AB207" s="102">
        <f t="shared" si="178"/>
        <v>0</v>
      </c>
      <c r="AC207" s="102">
        <f t="shared" si="179"/>
        <v>0</v>
      </c>
      <c r="AD207" s="106">
        <f t="shared" si="180"/>
        <v>7237.5801282051279</v>
      </c>
      <c r="AE207" s="106">
        <f t="shared" si="181"/>
        <v>0</v>
      </c>
      <c r="AF207" s="106">
        <f t="shared" si="182"/>
        <v>0</v>
      </c>
      <c r="AG207" s="106">
        <f t="shared" si="183"/>
        <v>0</v>
      </c>
      <c r="AH207" s="6">
        <v>0</v>
      </c>
      <c r="AI207" s="1">
        <f t="shared" si="184"/>
        <v>7237.5801282051279</v>
      </c>
    </row>
    <row r="208" spans="1:35">
      <c r="A208" s="26">
        <v>1.4600000000000001E-3</v>
      </c>
      <c r="B208" s="5">
        <f t="shared" si="154"/>
        <v>1.4600000000000001E-3</v>
      </c>
      <c r="C208"/>
      <c r="D208" t="s">
        <v>93</v>
      </c>
      <c r="E208" s="94" t="s">
        <v>111</v>
      </c>
      <c r="F208" s="25">
        <f t="shared" si="175"/>
        <v>0</v>
      </c>
      <c r="G208" s="25">
        <f t="shared" si="176"/>
        <v>0</v>
      </c>
      <c r="H208" s="7">
        <f t="shared" si="114"/>
        <v>0</v>
      </c>
      <c r="I208" s="7">
        <f t="shared" si="115"/>
        <v>0</v>
      </c>
      <c r="J208" s="7">
        <f t="shared" si="116"/>
        <v>0</v>
      </c>
      <c r="K208" s="7">
        <f t="shared" si="117"/>
        <v>0</v>
      </c>
      <c r="L208" s="7">
        <f t="shared" si="118"/>
        <v>0</v>
      </c>
      <c r="M208" s="7">
        <f t="shared" si="119"/>
        <v>0</v>
      </c>
      <c r="N208" s="7">
        <f t="shared" si="120"/>
        <v>0</v>
      </c>
      <c r="O208" s="7">
        <f t="shared" si="121"/>
        <v>0</v>
      </c>
      <c r="P208" s="7">
        <f t="shared" si="122"/>
        <v>0</v>
      </c>
      <c r="Q208" s="7">
        <f t="shared" si="123"/>
        <v>0</v>
      </c>
      <c r="R208" s="7">
        <f t="shared" si="124"/>
        <v>0</v>
      </c>
      <c r="S208" s="7">
        <f t="shared" si="125"/>
        <v>0</v>
      </c>
      <c r="T208" s="7">
        <f t="shared" si="126"/>
        <v>0</v>
      </c>
      <c r="U208" s="7">
        <f t="shared" si="127"/>
        <v>0</v>
      </c>
      <c r="V208" s="7">
        <f t="shared" si="128"/>
        <v>0</v>
      </c>
      <c r="W208" s="91">
        <f t="shared" si="129"/>
        <v>0</v>
      </c>
      <c r="X208" s="91">
        <f t="shared" si="130"/>
        <v>0</v>
      </c>
      <c r="Y208" s="91">
        <f t="shared" si="131"/>
        <v>0</v>
      </c>
      <c r="Z208" s="91">
        <f t="shared" si="132"/>
        <v>0</v>
      </c>
      <c r="AA208" s="102">
        <f t="shared" si="177"/>
        <v>0</v>
      </c>
      <c r="AB208" s="102">
        <f t="shared" si="178"/>
        <v>0</v>
      </c>
      <c r="AC208" s="102">
        <f t="shared" si="179"/>
        <v>0</v>
      </c>
      <c r="AD208" s="106">
        <f t="shared" si="180"/>
        <v>0</v>
      </c>
      <c r="AE208" s="106">
        <f t="shared" si="181"/>
        <v>0</v>
      </c>
      <c r="AF208" s="106">
        <f t="shared" si="182"/>
        <v>0</v>
      </c>
      <c r="AG208" s="106">
        <f t="shared" si="183"/>
        <v>0</v>
      </c>
      <c r="AH208" s="6">
        <v>0</v>
      </c>
      <c r="AI208" s="1">
        <f t="shared" si="184"/>
        <v>0</v>
      </c>
    </row>
    <row r="209" spans="1:35">
      <c r="A209" s="26">
        <v>1.47E-3</v>
      </c>
      <c r="B209" s="5">
        <f t="shared" si="154"/>
        <v>8225.3856475754128</v>
      </c>
      <c r="C209" t="s">
        <v>385</v>
      </c>
      <c r="D209" t="s">
        <v>78</v>
      </c>
      <c r="E209" s="94" t="s">
        <v>111</v>
      </c>
      <c r="F209" s="25">
        <f t="shared" si="175"/>
        <v>1</v>
      </c>
      <c r="G209" s="25">
        <f t="shared" si="176"/>
        <v>1</v>
      </c>
      <c r="H209" s="7">
        <f t="shared" si="114"/>
        <v>0</v>
      </c>
      <c r="I209" s="7">
        <f t="shared" si="115"/>
        <v>0</v>
      </c>
      <c r="J209" s="7">
        <f t="shared" si="116"/>
        <v>0</v>
      </c>
      <c r="K209" s="7">
        <f t="shared" si="117"/>
        <v>0</v>
      </c>
      <c r="L209" s="7">
        <f t="shared" si="118"/>
        <v>8225.3841775754136</v>
      </c>
      <c r="M209" s="7">
        <f t="shared" si="119"/>
        <v>0</v>
      </c>
      <c r="N209" s="7">
        <f t="shared" si="120"/>
        <v>0</v>
      </c>
      <c r="O209" s="7">
        <f t="shared" si="121"/>
        <v>0</v>
      </c>
      <c r="P209" s="7">
        <f t="shared" si="122"/>
        <v>0</v>
      </c>
      <c r="Q209" s="7">
        <f t="shared" si="123"/>
        <v>0</v>
      </c>
      <c r="R209" s="7">
        <f t="shared" si="124"/>
        <v>0</v>
      </c>
      <c r="S209" s="7">
        <f t="shared" si="125"/>
        <v>0</v>
      </c>
      <c r="T209" s="7">
        <f t="shared" si="126"/>
        <v>0</v>
      </c>
      <c r="U209" s="7">
        <f t="shared" si="127"/>
        <v>0</v>
      </c>
      <c r="V209" s="7">
        <f t="shared" si="128"/>
        <v>0</v>
      </c>
      <c r="W209" s="91">
        <f t="shared" si="129"/>
        <v>0</v>
      </c>
      <c r="X209" s="91">
        <f t="shared" si="130"/>
        <v>0</v>
      </c>
      <c r="Y209" s="91">
        <f t="shared" si="131"/>
        <v>0</v>
      </c>
      <c r="Z209" s="91">
        <f t="shared" si="132"/>
        <v>0</v>
      </c>
      <c r="AA209" s="102">
        <f t="shared" si="177"/>
        <v>0</v>
      </c>
      <c r="AB209" s="102">
        <f t="shared" si="178"/>
        <v>0</v>
      </c>
      <c r="AC209" s="102">
        <f t="shared" si="179"/>
        <v>0</v>
      </c>
      <c r="AD209" s="106">
        <f t="shared" si="180"/>
        <v>8225.3841775754136</v>
      </c>
      <c r="AE209" s="106">
        <f t="shared" si="181"/>
        <v>0</v>
      </c>
      <c r="AF209" s="106">
        <f t="shared" si="182"/>
        <v>0</v>
      </c>
      <c r="AG209" s="106">
        <f t="shared" si="183"/>
        <v>0</v>
      </c>
      <c r="AH209" s="6">
        <v>0</v>
      </c>
      <c r="AI209" s="1">
        <f t="shared" si="184"/>
        <v>8225.3841775754136</v>
      </c>
    </row>
    <row r="210" spans="1:35">
      <c r="A210" s="26">
        <v>1.48E-3</v>
      </c>
      <c r="B210" s="5">
        <f t="shared" si="154"/>
        <v>7830.5173014130905</v>
      </c>
      <c r="C210" t="s">
        <v>392</v>
      </c>
      <c r="D210" t="s">
        <v>99</v>
      </c>
      <c r="E210" s="94" t="s">
        <v>111</v>
      </c>
      <c r="F210" s="25">
        <f t="shared" si="175"/>
        <v>1</v>
      </c>
      <c r="G210" s="25">
        <f t="shared" si="176"/>
        <v>1</v>
      </c>
      <c r="H210" s="7">
        <f t="shared" si="114"/>
        <v>0</v>
      </c>
      <c r="I210" s="7">
        <f t="shared" si="115"/>
        <v>0</v>
      </c>
      <c r="J210" s="7">
        <f t="shared" si="116"/>
        <v>0</v>
      </c>
      <c r="K210" s="7">
        <f t="shared" si="117"/>
        <v>0</v>
      </c>
      <c r="L210" s="7">
        <f t="shared" si="118"/>
        <v>7830.5158214130906</v>
      </c>
      <c r="M210" s="7">
        <f t="shared" si="119"/>
        <v>0</v>
      </c>
      <c r="N210" s="7">
        <f t="shared" si="120"/>
        <v>0</v>
      </c>
      <c r="O210" s="7">
        <f t="shared" si="121"/>
        <v>0</v>
      </c>
      <c r="P210" s="7">
        <f t="shared" si="122"/>
        <v>0</v>
      </c>
      <c r="Q210" s="7">
        <f t="shared" si="123"/>
        <v>0</v>
      </c>
      <c r="R210" s="7">
        <f t="shared" si="124"/>
        <v>0</v>
      </c>
      <c r="S210" s="7">
        <f t="shared" si="125"/>
        <v>0</v>
      </c>
      <c r="T210" s="7">
        <f t="shared" si="126"/>
        <v>0</v>
      </c>
      <c r="U210" s="7">
        <f t="shared" si="127"/>
        <v>0</v>
      </c>
      <c r="V210" s="7">
        <f t="shared" si="128"/>
        <v>0</v>
      </c>
      <c r="W210" s="91">
        <f t="shared" si="129"/>
        <v>0</v>
      </c>
      <c r="X210" s="91">
        <f t="shared" si="130"/>
        <v>0</v>
      </c>
      <c r="Y210" s="91">
        <f t="shared" si="131"/>
        <v>0</v>
      </c>
      <c r="Z210" s="91">
        <f t="shared" si="132"/>
        <v>0</v>
      </c>
      <c r="AA210" s="102">
        <f t="shared" si="177"/>
        <v>0</v>
      </c>
      <c r="AB210" s="102">
        <f t="shared" si="178"/>
        <v>0</v>
      </c>
      <c r="AC210" s="102">
        <f t="shared" si="179"/>
        <v>0</v>
      </c>
      <c r="AD210" s="106">
        <f t="shared" si="180"/>
        <v>7830.5158214130906</v>
      </c>
      <c r="AE210" s="106">
        <f t="shared" si="181"/>
        <v>0</v>
      </c>
      <c r="AF210" s="106">
        <f t="shared" si="182"/>
        <v>0</v>
      </c>
      <c r="AG210" s="106">
        <f t="shared" si="183"/>
        <v>0</v>
      </c>
      <c r="AH210" s="6">
        <v>0</v>
      </c>
      <c r="AI210" s="1">
        <f t="shared" si="184"/>
        <v>7830.5158214130906</v>
      </c>
    </row>
    <row r="211" spans="1:35">
      <c r="A211" s="26">
        <v>1.49E-3</v>
      </c>
      <c r="B211" s="5">
        <f t="shared" si="154"/>
        <v>15642.991366286589</v>
      </c>
      <c r="C211" t="s">
        <v>394</v>
      </c>
      <c r="D211" t="s">
        <v>99</v>
      </c>
      <c r="E211" s="94" t="s">
        <v>111</v>
      </c>
      <c r="F211" s="25">
        <f t="shared" si="175"/>
        <v>2</v>
      </c>
      <c r="G211" s="25">
        <f t="shared" si="176"/>
        <v>2</v>
      </c>
      <c r="H211" s="7">
        <f t="shared" si="114"/>
        <v>0</v>
      </c>
      <c r="I211" s="7">
        <f t="shared" si="115"/>
        <v>0</v>
      </c>
      <c r="J211" s="7">
        <f t="shared" si="116"/>
        <v>0</v>
      </c>
      <c r="K211" s="7">
        <f t="shared" si="117"/>
        <v>0</v>
      </c>
      <c r="L211" s="7">
        <f t="shared" si="118"/>
        <v>7617.5416403120389</v>
      </c>
      <c r="M211" s="7">
        <f t="shared" si="119"/>
        <v>8025.4482359745507</v>
      </c>
      <c r="N211" s="7">
        <f t="shared" si="120"/>
        <v>0</v>
      </c>
      <c r="O211" s="7">
        <f t="shared" si="121"/>
        <v>0</v>
      </c>
      <c r="P211" s="7">
        <f t="shared" si="122"/>
        <v>0</v>
      </c>
      <c r="Q211" s="7">
        <f t="shared" si="123"/>
        <v>0</v>
      </c>
      <c r="R211" s="7">
        <f t="shared" si="124"/>
        <v>0</v>
      </c>
      <c r="S211" s="7">
        <f t="shared" si="125"/>
        <v>0</v>
      </c>
      <c r="T211" s="7">
        <f t="shared" si="126"/>
        <v>0</v>
      </c>
      <c r="U211" s="7">
        <f t="shared" si="127"/>
        <v>0</v>
      </c>
      <c r="V211" s="7">
        <f t="shared" si="128"/>
        <v>0</v>
      </c>
      <c r="W211" s="91">
        <f t="shared" si="129"/>
        <v>0</v>
      </c>
      <c r="X211" s="91">
        <f t="shared" si="130"/>
        <v>0</v>
      </c>
      <c r="Y211" s="91">
        <f t="shared" si="131"/>
        <v>0</v>
      </c>
      <c r="Z211" s="91">
        <f t="shared" si="132"/>
        <v>0</v>
      </c>
      <c r="AA211" s="102">
        <f t="shared" si="177"/>
        <v>0</v>
      </c>
      <c r="AB211" s="102">
        <f t="shared" si="178"/>
        <v>0</v>
      </c>
      <c r="AC211" s="102">
        <f t="shared" si="179"/>
        <v>0</v>
      </c>
      <c r="AD211" s="106">
        <f t="shared" si="180"/>
        <v>8025.4482359745507</v>
      </c>
      <c r="AE211" s="106">
        <f t="shared" si="181"/>
        <v>7617.5416403120389</v>
      </c>
      <c r="AF211" s="106">
        <f t="shared" si="182"/>
        <v>0</v>
      </c>
      <c r="AG211" s="106">
        <f t="shared" si="183"/>
        <v>0</v>
      </c>
      <c r="AH211" s="6">
        <v>0</v>
      </c>
      <c r="AI211" s="1">
        <f t="shared" si="184"/>
        <v>15642.989876286589</v>
      </c>
    </row>
    <row r="212" spans="1:35">
      <c r="A212" s="26">
        <v>1.5E-3</v>
      </c>
      <c r="B212" s="5">
        <f t="shared" si="154"/>
        <v>7465.6487776113236</v>
      </c>
      <c r="C212" t="s">
        <v>398</v>
      </c>
      <c r="D212" t="s">
        <v>83</v>
      </c>
      <c r="E212" s="94" t="s">
        <v>111</v>
      </c>
      <c r="F212" s="25">
        <f t="shared" si="175"/>
        <v>1</v>
      </c>
      <c r="G212" s="25">
        <f t="shared" si="176"/>
        <v>1</v>
      </c>
      <c r="H212" s="7">
        <f t="shared" si="114"/>
        <v>0</v>
      </c>
      <c r="I212" s="7">
        <f t="shared" si="115"/>
        <v>0</v>
      </c>
      <c r="J212" s="7">
        <f t="shared" si="116"/>
        <v>0</v>
      </c>
      <c r="K212" s="7">
        <f t="shared" si="117"/>
        <v>0</v>
      </c>
      <c r="L212" s="7">
        <f t="shared" si="118"/>
        <v>7465.6472776113233</v>
      </c>
      <c r="M212" s="7">
        <f t="shared" si="119"/>
        <v>0</v>
      </c>
      <c r="N212" s="7">
        <f t="shared" si="120"/>
        <v>0</v>
      </c>
      <c r="O212" s="7">
        <f t="shared" si="121"/>
        <v>0</v>
      </c>
      <c r="P212" s="7">
        <f t="shared" si="122"/>
        <v>0</v>
      </c>
      <c r="Q212" s="7">
        <f t="shared" si="123"/>
        <v>0</v>
      </c>
      <c r="R212" s="7">
        <f t="shared" si="124"/>
        <v>0</v>
      </c>
      <c r="S212" s="7">
        <f t="shared" si="125"/>
        <v>0</v>
      </c>
      <c r="T212" s="7">
        <f t="shared" si="126"/>
        <v>0</v>
      </c>
      <c r="U212" s="7">
        <f t="shared" si="127"/>
        <v>0</v>
      </c>
      <c r="V212" s="7">
        <f t="shared" si="128"/>
        <v>0</v>
      </c>
      <c r="W212" s="91">
        <f t="shared" si="129"/>
        <v>0</v>
      </c>
      <c r="X212" s="91">
        <f t="shared" si="130"/>
        <v>0</v>
      </c>
      <c r="Y212" s="91">
        <f t="shared" si="131"/>
        <v>0</v>
      </c>
      <c r="Z212" s="91">
        <f t="shared" si="132"/>
        <v>0</v>
      </c>
      <c r="AA212" s="102">
        <f t="shared" si="177"/>
        <v>0</v>
      </c>
      <c r="AB212" s="102">
        <f t="shared" si="178"/>
        <v>0</v>
      </c>
      <c r="AC212" s="102">
        <f t="shared" si="179"/>
        <v>0</v>
      </c>
      <c r="AD212" s="106">
        <f t="shared" si="180"/>
        <v>7465.6472776113233</v>
      </c>
      <c r="AE212" s="106">
        <f t="shared" si="181"/>
        <v>0</v>
      </c>
      <c r="AF212" s="106">
        <f t="shared" si="182"/>
        <v>0</v>
      </c>
      <c r="AG212" s="106">
        <f t="shared" si="183"/>
        <v>0</v>
      </c>
      <c r="AH212" s="6">
        <v>0</v>
      </c>
      <c r="AI212" s="1">
        <f t="shared" si="184"/>
        <v>7465.6472776113233</v>
      </c>
    </row>
    <row r="213" spans="1:35">
      <c r="A213" s="26">
        <v>1.5100000000000001E-3</v>
      </c>
      <c r="B213" s="5">
        <f t="shared" si="154"/>
        <v>7391.5727047626842</v>
      </c>
      <c r="C213" t="s">
        <v>399</v>
      </c>
      <c r="D213" t="s">
        <v>78</v>
      </c>
      <c r="E213" s="94" t="s">
        <v>111</v>
      </c>
      <c r="F213" s="25">
        <f t="shared" si="175"/>
        <v>1</v>
      </c>
      <c r="G213" s="25">
        <f t="shared" si="176"/>
        <v>1</v>
      </c>
      <c r="H213" s="7">
        <f t="shared" si="114"/>
        <v>0</v>
      </c>
      <c r="I213" s="7">
        <f t="shared" si="115"/>
        <v>0</v>
      </c>
      <c r="J213" s="7">
        <f t="shared" si="116"/>
        <v>0</v>
      </c>
      <c r="K213" s="7">
        <f t="shared" si="117"/>
        <v>0</v>
      </c>
      <c r="L213" s="7">
        <f t="shared" si="118"/>
        <v>7391.5711947626842</v>
      </c>
      <c r="M213" s="7">
        <f t="shared" si="119"/>
        <v>0</v>
      </c>
      <c r="N213" s="7">
        <f t="shared" si="120"/>
        <v>0</v>
      </c>
      <c r="O213" s="7">
        <f t="shared" si="121"/>
        <v>0</v>
      </c>
      <c r="P213" s="7">
        <f t="shared" si="122"/>
        <v>0</v>
      </c>
      <c r="Q213" s="7">
        <f t="shared" si="123"/>
        <v>0</v>
      </c>
      <c r="R213" s="7">
        <f t="shared" si="124"/>
        <v>0</v>
      </c>
      <c r="S213" s="7">
        <f t="shared" si="125"/>
        <v>0</v>
      </c>
      <c r="T213" s="7">
        <f t="shared" si="126"/>
        <v>0</v>
      </c>
      <c r="U213" s="7">
        <f t="shared" si="127"/>
        <v>0</v>
      </c>
      <c r="V213" s="7">
        <f t="shared" si="128"/>
        <v>0</v>
      </c>
      <c r="W213" s="91">
        <f t="shared" si="129"/>
        <v>0</v>
      </c>
      <c r="X213" s="91">
        <f t="shared" si="130"/>
        <v>0</v>
      </c>
      <c r="Y213" s="91">
        <f t="shared" si="131"/>
        <v>0</v>
      </c>
      <c r="Z213" s="91">
        <f t="shared" si="132"/>
        <v>0</v>
      </c>
      <c r="AA213" s="102">
        <f t="shared" si="177"/>
        <v>0</v>
      </c>
      <c r="AB213" s="102">
        <f t="shared" si="178"/>
        <v>0</v>
      </c>
      <c r="AC213" s="102">
        <f t="shared" si="179"/>
        <v>0</v>
      </c>
      <c r="AD213" s="106">
        <f t="shared" si="180"/>
        <v>7391.5711947626842</v>
      </c>
      <c r="AE213" s="106">
        <f t="shared" si="181"/>
        <v>0</v>
      </c>
      <c r="AF213" s="106">
        <f t="shared" si="182"/>
        <v>0</v>
      </c>
      <c r="AG213" s="106">
        <f t="shared" si="183"/>
        <v>0</v>
      </c>
      <c r="AH213" s="6">
        <v>0</v>
      </c>
      <c r="AI213" s="1">
        <f t="shared" si="184"/>
        <v>7391.5711947626842</v>
      </c>
    </row>
    <row r="214" spans="1:35">
      <c r="A214" s="26">
        <v>1.5200000000000001E-3</v>
      </c>
      <c r="B214" s="5">
        <f t="shared" si="154"/>
        <v>7381.002541450458</v>
      </c>
      <c r="C214" t="s">
        <v>401</v>
      </c>
      <c r="D214" t="s">
        <v>78</v>
      </c>
      <c r="E214" s="94" t="s">
        <v>111</v>
      </c>
      <c r="F214" s="25">
        <f t="shared" si="175"/>
        <v>1</v>
      </c>
      <c r="G214" s="25">
        <f t="shared" si="176"/>
        <v>1</v>
      </c>
      <c r="H214" s="7">
        <f t="shared" si="114"/>
        <v>0</v>
      </c>
      <c r="I214" s="7">
        <f t="shared" si="115"/>
        <v>0</v>
      </c>
      <c r="J214" s="7">
        <f t="shared" si="116"/>
        <v>0</v>
      </c>
      <c r="K214" s="7">
        <f t="shared" si="117"/>
        <v>0</v>
      </c>
      <c r="L214" s="7">
        <f t="shared" si="118"/>
        <v>7381.0010214504582</v>
      </c>
      <c r="M214" s="7">
        <f t="shared" si="119"/>
        <v>0</v>
      </c>
      <c r="N214" s="7">
        <f t="shared" si="120"/>
        <v>0</v>
      </c>
      <c r="O214" s="7">
        <f t="shared" si="121"/>
        <v>0</v>
      </c>
      <c r="P214" s="7">
        <f t="shared" si="122"/>
        <v>0</v>
      </c>
      <c r="Q214" s="7">
        <f t="shared" si="123"/>
        <v>0</v>
      </c>
      <c r="R214" s="7">
        <f t="shared" si="124"/>
        <v>0</v>
      </c>
      <c r="S214" s="7">
        <f t="shared" si="125"/>
        <v>0</v>
      </c>
      <c r="T214" s="7">
        <f t="shared" si="126"/>
        <v>0</v>
      </c>
      <c r="U214" s="7">
        <f t="shared" si="127"/>
        <v>0</v>
      </c>
      <c r="V214" s="7">
        <f t="shared" si="128"/>
        <v>0</v>
      </c>
      <c r="W214" s="91">
        <f t="shared" si="129"/>
        <v>0</v>
      </c>
      <c r="X214" s="91">
        <f t="shared" si="130"/>
        <v>0</v>
      </c>
      <c r="Y214" s="91">
        <f t="shared" si="131"/>
        <v>0</v>
      </c>
      <c r="Z214" s="91">
        <f t="shared" si="132"/>
        <v>0</v>
      </c>
      <c r="AA214" s="102">
        <f t="shared" si="177"/>
        <v>0</v>
      </c>
      <c r="AB214" s="102">
        <f t="shared" si="178"/>
        <v>0</v>
      </c>
      <c r="AC214" s="102">
        <f t="shared" si="179"/>
        <v>0</v>
      </c>
      <c r="AD214" s="106">
        <f t="shared" si="180"/>
        <v>7381.0010214504582</v>
      </c>
      <c r="AE214" s="106">
        <f t="shared" si="181"/>
        <v>0</v>
      </c>
      <c r="AF214" s="106">
        <f t="shared" si="182"/>
        <v>0</v>
      </c>
      <c r="AG214" s="106">
        <f t="shared" si="183"/>
        <v>0</v>
      </c>
      <c r="AH214" s="6">
        <v>0</v>
      </c>
      <c r="AI214" s="1">
        <f t="shared" si="184"/>
        <v>7381.0010214504582</v>
      </c>
    </row>
    <row r="215" spans="1:35">
      <c r="A215" s="26">
        <v>1.5300000000000001E-3</v>
      </c>
      <c r="B215" s="5">
        <f t="shared" si="154"/>
        <v>15096.588570348709</v>
      </c>
      <c r="C215" t="s">
        <v>402</v>
      </c>
      <c r="D215" t="s">
        <v>81</v>
      </c>
      <c r="E215" s="94" t="s">
        <v>111</v>
      </c>
      <c r="F215" s="25">
        <f t="shared" si="175"/>
        <v>2</v>
      </c>
      <c r="G215" s="25">
        <f t="shared" si="176"/>
        <v>2</v>
      </c>
      <c r="H215" s="7">
        <f t="shared" si="114"/>
        <v>0</v>
      </c>
      <c r="I215" s="7">
        <f t="shared" si="115"/>
        <v>0</v>
      </c>
      <c r="J215" s="7">
        <f t="shared" si="116"/>
        <v>0</v>
      </c>
      <c r="K215" s="7">
        <f t="shared" si="117"/>
        <v>0</v>
      </c>
      <c r="L215" s="7">
        <f t="shared" si="118"/>
        <v>7347.2292831723444</v>
      </c>
      <c r="M215" s="7">
        <f t="shared" si="119"/>
        <v>7749.3577571763662</v>
      </c>
      <c r="N215" s="7">
        <f t="shared" si="120"/>
        <v>0</v>
      </c>
      <c r="O215" s="7">
        <f t="shared" si="121"/>
        <v>0</v>
      </c>
      <c r="P215" s="7">
        <f t="shared" si="122"/>
        <v>0</v>
      </c>
      <c r="Q215" s="7">
        <f t="shared" si="123"/>
        <v>0</v>
      </c>
      <c r="R215" s="7">
        <f t="shared" si="124"/>
        <v>0</v>
      </c>
      <c r="S215" s="7">
        <f t="shared" si="125"/>
        <v>0</v>
      </c>
      <c r="T215" s="7">
        <f t="shared" si="126"/>
        <v>0</v>
      </c>
      <c r="U215" s="7">
        <f t="shared" si="127"/>
        <v>0</v>
      </c>
      <c r="V215" s="7">
        <f t="shared" si="128"/>
        <v>0</v>
      </c>
      <c r="W215" s="91">
        <f t="shared" si="129"/>
        <v>0</v>
      </c>
      <c r="X215" s="91">
        <f t="shared" si="130"/>
        <v>0</v>
      </c>
      <c r="Y215" s="91">
        <f t="shared" si="131"/>
        <v>0</v>
      </c>
      <c r="Z215" s="91">
        <f t="shared" si="132"/>
        <v>0</v>
      </c>
      <c r="AA215" s="102">
        <f t="shared" si="177"/>
        <v>0</v>
      </c>
      <c r="AB215" s="102">
        <f t="shared" si="178"/>
        <v>0</v>
      </c>
      <c r="AC215" s="102">
        <f t="shared" si="179"/>
        <v>0</v>
      </c>
      <c r="AD215" s="106">
        <f t="shared" si="180"/>
        <v>7749.3577571763662</v>
      </c>
      <c r="AE215" s="106">
        <f t="shared" si="181"/>
        <v>7347.2292831723444</v>
      </c>
      <c r="AF215" s="106">
        <f t="shared" si="182"/>
        <v>0</v>
      </c>
      <c r="AG215" s="106">
        <f t="shared" si="183"/>
        <v>0</v>
      </c>
      <c r="AH215" s="6">
        <v>0</v>
      </c>
      <c r="AI215" s="1">
        <f t="shared" si="184"/>
        <v>15096.58704034871</v>
      </c>
    </row>
    <row r="216" spans="1:35">
      <c r="A216" s="26">
        <v>1.5400000000000001E-3</v>
      </c>
      <c r="B216" s="5">
        <f t="shared" si="154"/>
        <v>6586.4567400729193</v>
      </c>
      <c r="C216" t="s">
        <v>419</v>
      </c>
      <c r="D216" t="s">
        <v>293</v>
      </c>
      <c r="E216" s="94" t="s">
        <v>111</v>
      </c>
      <c r="F216" s="25">
        <f t="shared" si="175"/>
        <v>1</v>
      </c>
      <c r="G216" s="25">
        <f t="shared" si="176"/>
        <v>1</v>
      </c>
      <c r="H216" s="7">
        <f t="shared" si="114"/>
        <v>0</v>
      </c>
      <c r="I216" s="7">
        <f t="shared" si="115"/>
        <v>0</v>
      </c>
      <c r="J216" s="7">
        <f t="shared" si="116"/>
        <v>0</v>
      </c>
      <c r="K216" s="7">
        <f t="shared" si="117"/>
        <v>0</v>
      </c>
      <c r="L216" s="7">
        <f t="shared" si="118"/>
        <v>6586.4552000729191</v>
      </c>
      <c r="M216" s="7">
        <f t="shared" si="119"/>
        <v>0</v>
      </c>
      <c r="N216" s="7">
        <f t="shared" si="120"/>
        <v>0</v>
      </c>
      <c r="O216" s="7">
        <f t="shared" si="121"/>
        <v>0</v>
      </c>
      <c r="P216" s="7">
        <f t="shared" si="122"/>
        <v>0</v>
      </c>
      <c r="Q216" s="7">
        <f t="shared" si="123"/>
        <v>0</v>
      </c>
      <c r="R216" s="7">
        <f t="shared" si="124"/>
        <v>0</v>
      </c>
      <c r="S216" s="7">
        <f t="shared" si="125"/>
        <v>0</v>
      </c>
      <c r="T216" s="7">
        <f t="shared" si="126"/>
        <v>0</v>
      </c>
      <c r="U216" s="7">
        <f t="shared" si="127"/>
        <v>0</v>
      </c>
      <c r="V216" s="7">
        <f t="shared" si="128"/>
        <v>0</v>
      </c>
      <c r="W216" s="91">
        <f t="shared" si="129"/>
        <v>0</v>
      </c>
      <c r="X216" s="91">
        <f t="shared" si="130"/>
        <v>0</v>
      </c>
      <c r="Y216" s="91">
        <f t="shared" si="131"/>
        <v>0</v>
      </c>
      <c r="Z216" s="91">
        <f t="shared" si="132"/>
        <v>0</v>
      </c>
      <c r="AA216" s="102">
        <f t="shared" si="177"/>
        <v>0</v>
      </c>
      <c r="AB216" s="102">
        <f t="shared" si="178"/>
        <v>0</v>
      </c>
      <c r="AC216" s="102">
        <f t="shared" si="179"/>
        <v>0</v>
      </c>
      <c r="AD216" s="106">
        <f t="shared" si="180"/>
        <v>6586.4552000729191</v>
      </c>
      <c r="AE216" s="106">
        <f t="shared" si="181"/>
        <v>0</v>
      </c>
      <c r="AF216" s="106">
        <f t="shared" si="182"/>
        <v>0</v>
      </c>
      <c r="AG216" s="106">
        <f t="shared" si="183"/>
        <v>0</v>
      </c>
      <c r="AH216" s="6">
        <v>0</v>
      </c>
      <c r="AI216" s="1">
        <f t="shared" si="184"/>
        <v>6586.4552000729191</v>
      </c>
    </row>
    <row r="217" spans="1:35">
      <c r="A217" s="26">
        <v>1.5500000000000002E-3</v>
      </c>
      <c r="B217" s="5">
        <f t="shared" si="154"/>
        <v>18215.652127987887</v>
      </c>
      <c r="C217" t="s">
        <v>375</v>
      </c>
      <c r="D217" t="s">
        <v>99</v>
      </c>
      <c r="E217" s="94" t="s">
        <v>111</v>
      </c>
      <c r="F217" s="25">
        <f t="shared" si="175"/>
        <v>2</v>
      </c>
      <c r="G217" s="25">
        <f t="shared" si="176"/>
        <v>2</v>
      </c>
      <c r="H217" s="7">
        <f t="shared" si="114"/>
        <v>0</v>
      </c>
      <c r="I217" s="7">
        <f t="shared" si="115"/>
        <v>0</v>
      </c>
      <c r="J217" s="7">
        <f t="shared" si="116"/>
        <v>0</v>
      </c>
      <c r="K217" s="7">
        <f t="shared" si="117"/>
        <v>0</v>
      </c>
      <c r="L217" s="7">
        <f t="shared" si="118"/>
        <v>9034.7586896724188</v>
      </c>
      <c r="M217" s="7">
        <f t="shared" si="119"/>
        <v>9180.8918883154693</v>
      </c>
      <c r="N217" s="7">
        <f t="shared" si="120"/>
        <v>0</v>
      </c>
      <c r="O217" s="7">
        <f t="shared" si="121"/>
        <v>0</v>
      </c>
      <c r="P217" s="7">
        <f t="shared" si="122"/>
        <v>0</v>
      </c>
      <c r="Q217" s="7">
        <f t="shared" si="123"/>
        <v>0</v>
      </c>
      <c r="R217" s="7">
        <f t="shared" si="124"/>
        <v>0</v>
      </c>
      <c r="S217" s="7">
        <f t="shared" si="125"/>
        <v>0</v>
      </c>
      <c r="T217" s="7">
        <f t="shared" si="126"/>
        <v>0</v>
      </c>
      <c r="U217" s="7">
        <f t="shared" si="127"/>
        <v>0</v>
      </c>
      <c r="V217" s="7">
        <f t="shared" si="128"/>
        <v>0</v>
      </c>
      <c r="W217" s="91">
        <f t="shared" si="129"/>
        <v>0</v>
      </c>
      <c r="X217" s="91">
        <f t="shared" si="130"/>
        <v>0</v>
      </c>
      <c r="Y217" s="91">
        <f t="shared" si="131"/>
        <v>0</v>
      </c>
      <c r="Z217" s="91">
        <f t="shared" si="132"/>
        <v>0</v>
      </c>
      <c r="AA217" s="102">
        <f t="shared" si="177"/>
        <v>0</v>
      </c>
      <c r="AB217" s="102">
        <f t="shared" si="178"/>
        <v>0</v>
      </c>
      <c r="AC217" s="102">
        <f t="shared" si="179"/>
        <v>0</v>
      </c>
      <c r="AD217" s="106">
        <f t="shared" si="180"/>
        <v>9180.8918883154693</v>
      </c>
      <c r="AE217" s="106">
        <f t="shared" si="181"/>
        <v>9034.7586896724188</v>
      </c>
      <c r="AF217" s="106">
        <f t="shared" si="182"/>
        <v>0</v>
      </c>
      <c r="AG217" s="106">
        <f t="shared" si="183"/>
        <v>0</v>
      </c>
      <c r="AH217" s="6">
        <v>0</v>
      </c>
      <c r="AI217" s="1">
        <f t="shared" si="184"/>
        <v>18215.650577987886</v>
      </c>
    </row>
    <row r="218" spans="1:35">
      <c r="A218" s="26">
        <v>1.5600000000000002E-3</v>
      </c>
      <c r="B218" s="5">
        <f t="shared" si="154"/>
        <v>7236.1321428159408</v>
      </c>
      <c r="C218" t="s">
        <v>405</v>
      </c>
      <c r="D218" t="s">
        <v>93</v>
      </c>
      <c r="E218" s="94" t="s">
        <v>111</v>
      </c>
      <c r="F218" s="25">
        <f t="shared" si="175"/>
        <v>1</v>
      </c>
      <c r="G218" s="25">
        <f t="shared" si="176"/>
        <v>1</v>
      </c>
      <c r="H218" s="7">
        <f t="shared" si="114"/>
        <v>0</v>
      </c>
      <c r="I218" s="7">
        <f t="shared" si="115"/>
        <v>0</v>
      </c>
      <c r="J218" s="7">
        <f t="shared" si="116"/>
        <v>0</v>
      </c>
      <c r="K218" s="7">
        <f t="shared" si="117"/>
        <v>0</v>
      </c>
      <c r="L218" s="7">
        <f t="shared" si="118"/>
        <v>7236.1305828159411</v>
      </c>
      <c r="M218" s="7">
        <f t="shared" si="119"/>
        <v>0</v>
      </c>
      <c r="N218" s="7">
        <f t="shared" si="120"/>
        <v>0</v>
      </c>
      <c r="O218" s="7">
        <f t="shared" si="121"/>
        <v>0</v>
      </c>
      <c r="P218" s="7">
        <f t="shared" si="122"/>
        <v>0</v>
      </c>
      <c r="Q218" s="7">
        <f t="shared" si="123"/>
        <v>0</v>
      </c>
      <c r="R218" s="7">
        <f t="shared" si="124"/>
        <v>0</v>
      </c>
      <c r="S218" s="7">
        <f t="shared" si="125"/>
        <v>0</v>
      </c>
      <c r="T218" s="7">
        <f t="shared" si="126"/>
        <v>0</v>
      </c>
      <c r="U218" s="7">
        <f t="shared" si="127"/>
        <v>0</v>
      </c>
      <c r="V218" s="7">
        <f t="shared" si="128"/>
        <v>0</v>
      </c>
      <c r="W218" s="91">
        <f t="shared" si="129"/>
        <v>0</v>
      </c>
      <c r="X218" s="91">
        <f t="shared" si="130"/>
        <v>0</v>
      </c>
      <c r="Y218" s="91">
        <f t="shared" si="131"/>
        <v>0</v>
      </c>
      <c r="Z218" s="91">
        <f t="shared" si="132"/>
        <v>0</v>
      </c>
      <c r="AA218" s="102">
        <f t="shared" si="177"/>
        <v>0</v>
      </c>
      <c r="AB218" s="102">
        <f t="shared" si="178"/>
        <v>0</v>
      </c>
      <c r="AC218" s="102">
        <f t="shared" si="179"/>
        <v>0</v>
      </c>
      <c r="AD218" s="106">
        <f t="shared" si="180"/>
        <v>7236.1305828159411</v>
      </c>
      <c r="AE218" s="106">
        <f t="shared" si="181"/>
        <v>0</v>
      </c>
      <c r="AF218" s="106">
        <f t="shared" si="182"/>
        <v>0</v>
      </c>
      <c r="AG218" s="106">
        <f t="shared" si="183"/>
        <v>0</v>
      </c>
      <c r="AH218" s="6">
        <v>0</v>
      </c>
      <c r="AI218" s="1">
        <f t="shared" si="184"/>
        <v>7236.1305828159411</v>
      </c>
    </row>
    <row r="219" spans="1:35">
      <c r="A219" s="26">
        <v>1.5700000000000002E-3</v>
      </c>
      <c r="B219" s="5">
        <f t="shared" si="154"/>
        <v>6827.2880401436132</v>
      </c>
      <c r="C219" t="s">
        <v>418</v>
      </c>
      <c r="D219" t="s">
        <v>115</v>
      </c>
      <c r="E219" s="94" t="s">
        <v>111</v>
      </c>
      <c r="F219" s="25">
        <f t="shared" si="175"/>
        <v>1</v>
      </c>
      <c r="G219" s="25">
        <f t="shared" si="176"/>
        <v>1</v>
      </c>
      <c r="H219" s="7">
        <f t="shared" si="114"/>
        <v>0</v>
      </c>
      <c r="I219" s="7">
        <f t="shared" si="115"/>
        <v>0</v>
      </c>
      <c r="J219" s="7">
        <f t="shared" si="116"/>
        <v>0</v>
      </c>
      <c r="K219" s="7">
        <f t="shared" si="117"/>
        <v>0</v>
      </c>
      <c r="L219" s="7">
        <f t="shared" si="118"/>
        <v>6827.2864701436129</v>
      </c>
      <c r="M219" s="7">
        <f t="shared" si="119"/>
        <v>0</v>
      </c>
      <c r="N219" s="7">
        <f t="shared" si="120"/>
        <v>0</v>
      </c>
      <c r="O219" s="7">
        <f t="shared" si="121"/>
        <v>0</v>
      </c>
      <c r="P219" s="7">
        <f t="shared" si="122"/>
        <v>0</v>
      </c>
      <c r="Q219" s="7">
        <f t="shared" si="123"/>
        <v>0</v>
      </c>
      <c r="R219" s="7">
        <f t="shared" si="124"/>
        <v>0</v>
      </c>
      <c r="S219" s="7">
        <f t="shared" si="125"/>
        <v>0</v>
      </c>
      <c r="T219" s="7">
        <f t="shared" si="126"/>
        <v>0</v>
      </c>
      <c r="U219" s="7">
        <f t="shared" si="127"/>
        <v>0</v>
      </c>
      <c r="V219" s="7">
        <f t="shared" si="128"/>
        <v>0</v>
      </c>
      <c r="W219" s="91">
        <f t="shared" si="129"/>
        <v>0</v>
      </c>
      <c r="X219" s="91">
        <f t="shared" si="130"/>
        <v>0</v>
      </c>
      <c r="Y219" s="91">
        <f t="shared" si="131"/>
        <v>0</v>
      </c>
      <c r="Z219" s="91">
        <f t="shared" si="132"/>
        <v>0</v>
      </c>
      <c r="AA219" s="102">
        <f t="shared" si="177"/>
        <v>0</v>
      </c>
      <c r="AB219" s="102">
        <f t="shared" si="178"/>
        <v>0</v>
      </c>
      <c r="AC219" s="102">
        <f t="shared" si="179"/>
        <v>0</v>
      </c>
      <c r="AD219" s="106">
        <f t="shared" si="180"/>
        <v>6827.2864701436129</v>
      </c>
      <c r="AE219" s="106">
        <f t="shared" si="181"/>
        <v>0</v>
      </c>
      <c r="AF219" s="106">
        <f t="shared" si="182"/>
        <v>0</v>
      </c>
      <c r="AG219" s="106">
        <f t="shared" si="183"/>
        <v>0</v>
      </c>
      <c r="AH219" s="6">
        <v>0</v>
      </c>
      <c r="AI219" s="1">
        <f t="shared" si="184"/>
        <v>6827.2864701436129</v>
      </c>
    </row>
    <row r="220" spans="1:35">
      <c r="A220" s="26">
        <v>1.58E-3</v>
      </c>
      <c r="B220" s="5">
        <f t="shared" si="154"/>
        <v>6437.4180610690428</v>
      </c>
      <c r="C220" t="s">
        <v>420</v>
      </c>
      <c r="D220" t="s">
        <v>83</v>
      </c>
      <c r="E220" s="94" t="s">
        <v>111</v>
      </c>
      <c r="F220" s="25">
        <f t="shared" si="175"/>
        <v>1</v>
      </c>
      <c r="G220" s="25">
        <f t="shared" si="176"/>
        <v>1</v>
      </c>
      <c r="H220" s="7">
        <f t="shared" si="114"/>
        <v>0</v>
      </c>
      <c r="I220" s="7">
        <f t="shared" si="115"/>
        <v>0</v>
      </c>
      <c r="J220" s="7">
        <f t="shared" si="116"/>
        <v>0</v>
      </c>
      <c r="K220" s="7">
        <f t="shared" si="117"/>
        <v>0</v>
      </c>
      <c r="L220" s="7">
        <f t="shared" si="118"/>
        <v>6437.4164810690427</v>
      </c>
      <c r="M220" s="7">
        <f t="shared" si="119"/>
        <v>0</v>
      </c>
      <c r="N220" s="7">
        <f t="shared" si="120"/>
        <v>0</v>
      </c>
      <c r="O220" s="7">
        <f t="shared" si="121"/>
        <v>0</v>
      </c>
      <c r="P220" s="7">
        <f t="shared" si="122"/>
        <v>0</v>
      </c>
      <c r="Q220" s="7">
        <f t="shared" si="123"/>
        <v>0</v>
      </c>
      <c r="R220" s="7">
        <f t="shared" si="124"/>
        <v>0</v>
      </c>
      <c r="S220" s="7">
        <f t="shared" si="125"/>
        <v>0</v>
      </c>
      <c r="T220" s="7">
        <f t="shared" si="126"/>
        <v>0</v>
      </c>
      <c r="U220" s="7">
        <f t="shared" si="127"/>
        <v>0</v>
      </c>
      <c r="V220" s="7">
        <f t="shared" si="128"/>
        <v>0</v>
      </c>
      <c r="W220" s="91">
        <f t="shared" si="129"/>
        <v>0</v>
      </c>
      <c r="X220" s="91">
        <f t="shared" si="130"/>
        <v>0</v>
      </c>
      <c r="Y220" s="91">
        <f t="shared" si="131"/>
        <v>0</v>
      </c>
      <c r="Z220" s="91">
        <f t="shared" si="132"/>
        <v>0</v>
      </c>
      <c r="AA220" s="102">
        <f t="shared" si="177"/>
        <v>0</v>
      </c>
      <c r="AB220" s="102">
        <f t="shared" si="178"/>
        <v>0</v>
      </c>
      <c r="AC220" s="102">
        <f t="shared" si="179"/>
        <v>0</v>
      </c>
      <c r="AD220" s="106">
        <f t="shared" si="180"/>
        <v>6437.4164810690427</v>
      </c>
      <c r="AE220" s="106">
        <f t="shared" si="181"/>
        <v>0</v>
      </c>
      <c r="AF220" s="106">
        <f t="shared" si="182"/>
        <v>0</v>
      </c>
      <c r="AG220" s="106">
        <f t="shared" si="183"/>
        <v>0</v>
      </c>
      <c r="AH220" s="6">
        <v>0</v>
      </c>
      <c r="AI220" s="1">
        <f t="shared" si="184"/>
        <v>6437.4164810690427</v>
      </c>
    </row>
    <row r="221" spans="1:35">
      <c r="A221" s="26">
        <v>1.5900000000000001E-3</v>
      </c>
      <c r="B221" s="5">
        <f t="shared" ref="B221:B263" si="185">AI221+A221</f>
        <v>6987.0447151208646</v>
      </c>
      <c r="C221" t="s">
        <v>415</v>
      </c>
      <c r="D221" t="s">
        <v>93</v>
      </c>
      <c r="E221" s="94" t="s">
        <v>111</v>
      </c>
      <c r="F221" s="25">
        <f t="shared" si="175"/>
        <v>1</v>
      </c>
      <c r="G221" s="25">
        <f t="shared" si="176"/>
        <v>1</v>
      </c>
      <c r="H221" s="7">
        <f t="shared" si="114"/>
        <v>0</v>
      </c>
      <c r="I221" s="7">
        <f t="shared" si="115"/>
        <v>0</v>
      </c>
      <c r="J221" s="7">
        <f t="shared" si="116"/>
        <v>0</v>
      </c>
      <c r="K221" s="7">
        <f t="shared" si="117"/>
        <v>0</v>
      </c>
      <c r="L221" s="7">
        <f t="shared" si="118"/>
        <v>6987.0431251208647</v>
      </c>
      <c r="M221" s="7">
        <f t="shared" si="119"/>
        <v>0</v>
      </c>
      <c r="N221" s="7">
        <f t="shared" si="120"/>
        <v>0</v>
      </c>
      <c r="O221" s="7">
        <f t="shared" si="121"/>
        <v>0</v>
      </c>
      <c r="P221" s="7">
        <f t="shared" si="122"/>
        <v>0</v>
      </c>
      <c r="Q221" s="7">
        <f t="shared" si="123"/>
        <v>0</v>
      </c>
      <c r="R221" s="7">
        <f t="shared" si="124"/>
        <v>0</v>
      </c>
      <c r="S221" s="7">
        <f t="shared" si="125"/>
        <v>0</v>
      </c>
      <c r="T221" s="7">
        <f t="shared" si="126"/>
        <v>0</v>
      </c>
      <c r="U221" s="7">
        <f t="shared" si="127"/>
        <v>0</v>
      </c>
      <c r="V221" s="7">
        <f t="shared" si="128"/>
        <v>0</v>
      </c>
      <c r="W221" s="91">
        <f t="shared" si="129"/>
        <v>0</v>
      </c>
      <c r="X221" s="91">
        <f t="shared" si="130"/>
        <v>0</v>
      </c>
      <c r="Y221" s="91">
        <f t="shared" si="131"/>
        <v>0</v>
      </c>
      <c r="Z221" s="91">
        <f t="shared" si="132"/>
        <v>0</v>
      </c>
      <c r="AA221" s="102">
        <f t="shared" si="177"/>
        <v>0</v>
      </c>
      <c r="AB221" s="102">
        <f t="shared" si="178"/>
        <v>0</v>
      </c>
      <c r="AC221" s="102">
        <f t="shared" si="179"/>
        <v>0</v>
      </c>
      <c r="AD221" s="106">
        <f t="shared" si="180"/>
        <v>6987.0431251208647</v>
      </c>
      <c r="AE221" s="106">
        <f t="shared" si="181"/>
        <v>0</v>
      </c>
      <c r="AF221" s="106">
        <f t="shared" si="182"/>
        <v>0</v>
      </c>
      <c r="AG221" s="106">
        <f t="shared" si="183"/>
        <v>0</v>
      </c>
      <c r="AH221" s="6">
        <v>0</v>
      </c>
      <c r="AI221" s="1">
        <f t="shared" si="184"/>
        <v>6987.0431251208647</v>
      </c>
    </row>
    <row r="222" spans="1:35">
      <c r="A222" s="26">
        <v>1.6000000000000001E-3</v>
      </c>
      <c r="B222" s="5">
        <f t="shared" si="185"/>
        <v>6966.835383262629</v>
      </c>
      <c r="C222" t="s">
        <v>416</v>
      </c>
      <c r="D222" t="s">
        <v>81</v>
      </c>
      <c r="E222" s="94" t="s">
        <v>111</v>
      </c>
      <c r="F222" s="25">
        <f t="shared" si="175"/>
        <v>1</v>
      </c>
      <c r="G222" s="25">
        <f t="shared" si="176"/>
        <v>1</v>
      </c>
      <c r="H222" s="7">
        <f t="shared" si="114"/>
        <v>0</v>
      </c>
      <c r="I222" s="7">
        <f t="shared" si="115"/>
        <v>0</v>
      </c>
      <c r="J222" s="7">
        <f t="shared" si="116"/>
        <v>0</v>
      </c>
      <c r="K222" s="7">
        <f t="shared" si="117"/>
        <v>0</v>
      </c>
      <c r="L222" s="7">
        <f t="shared" si="118"/>
        <v>6966.8337832626294</v>
      </c>
      <c r="M222" s="7">
        <f t="shared" si="119"/>
        <v>0</v>
      </c>
      <c r="N222" s="7">
        <f t="shared" si="120"/>
        <v>0</v>
      </c>
      <c r="O222" s="7">
        <f t="shared" si="121"/>
        <v>0</v>
      </c>
      <c r="P222" s="7">
        <f t="shared" si="122"/>
        <v>0</v>
      </c>
      <c r="Q222" s="7">
        <f t="shared" si="123"/>
        <v>0</v>
      </c>
      <c r="R222" s="7">
        <f t="shared" si="124"/>
        <v>0</v>
      </c>
      <c r="S222" s="7">
        <f t="shared" si="125"/>
        <v>0</v>
      </c>
      <c r="T222" s="7">
        <f t="shared" si="126"/>
        <v>0</v>
      </c>
      <c r="U222" s="7">
        <f t="shared" si="127"/>
        <v>0</v>
      </c>
      <c r="V222" s="7">
        <f t="shared" si="128"/>
        <v>0</v>
      </c>
      <c r="W222" s="91">
        <f t="shared" si="129"/>
        <v>0</v>
      </c>
      <c r="X222" s="91">
        <f t="shared" si="130"/>
        <v>0</v>
      </c>
      <c r="Y222" s="91">
        <f t="shared" si="131"/>
        <v>0</v>
      </c>
      <c r="Z222" s="91">
        <f t="shared" si="132"/>
        <v>0</v>
      </c>
      <c r="AA222" s="102">
        <f t="shared" si="177"/>
        <v>0</v>
      </c>
      <c r="AB222" s="102">
        <f t="shared" si="178"/>
        <v>0</v>
      </c>
      <c r="AC222" s="102">
        <f t="shared" si="179"/>
        <v>0</v>
      </c>
      <c r="AD222" s="106">
        <f t="shared" si="180"/>
        <v>6966.8337832626294</v>
      </c>
      <c r="AE222" s="106">
        <f t="shared" si="181"/>
        <v>0</v>
      </c>
      <c r="AF222" s="106">
        <f t="shared" si="182"/>
        <v>0</v>
      </c>
      <c r="AG222" s="106">
        <f t="shared" si="183"/>
        <v>0</v>
      </c>
      <c r="AH222" s="6">
        <v>0</v>
      </c>
      <c r="AI222" s="1">
        <f t="shared" si="184"/>
        <v>6966.8337832626294</v>
      </c>
    </row>
    <row r="223" spans="1:35">
      <c r="A223" s="26">
        <v>1.6100000000000001E-3</v>
      </c>
      <c r="B223" s="5">
        <f t="shared" si="185"/>
        <v>6316.987360502666</v>
      </c>
      <c r="C223" t="s">
        <v>422</v>
      </c>
      <c r="D223" t="s">
        <v>78</v>
      </c>
      <c r="E223" s="94" t="s">
        <v>111</v>
      </c>
      <c r="F223" s="25">
        <f>COUNTIF(H223:Z223,"&gt;1")</f>
        <v>1</v>
      </c>
      <c r="G223" s="25">
        <f>COUNTIF(AD223:AH223,"&gt;1")</f>
        <v>1</v>
      </c>
      <c r="H223" s="7">
        <f t="shared" si="114"/>
        <v>0</v>
      </c>
      <c r="I223" s="7">
        <f t="shared" si="115"/>
        <v>0</v>
      </c>
      <c r="J223" s="7">
        <f t="shared" si="116"/>
        <v>0</v>
      </c>
      <c r="K223" s="7">
        <f t="shared" si="117"/>
        <v>0</v>
      </c>
      <c r="L223" s="7">
        <f t="shared" si="118"/>
        <v>6316.9857505026657</v>
      </c>
      <c r="M223" s="7">
        <f t="shared" si="119"/>
        <v>0</v>
      </c>
      <c r="N223" s="7">
        <f t="shared" si="120"/>
        <v>0</v>
      </c>
      <c r="O223" s="7">
        <f t="shared" si="121"/>
        <v>0</v>
      </c>
      <c r="P223" s="7">
        <f t="shared" si="122"/>
        <v>0</v>
      </c>
      <c r="Q223" s="7">
        <f t="shared" si="123"/>
        <v>0</v>
      </c>
      <c r="R223" s="7">
        <f t="shared" si="124"/>
        <v>0</v>
      </c>
      <c r="S223" s="7">
        <f t="shared" si="125"/>
        <v>0</v>
      </c>
      <c r="T223" s="7">
        <f t="shared" si="126"/>
        <v>0</v>
      </c>
      <c r="U223" s="7">
        <f t="shared" si="127"/>
        <v>0</v>
      </c>
      <c r="V223" s="7">
        <f t="shared" si="128"/>
        <v>0</v>
      </c>
      <c r="W223" s="91">
        <f t="shared" si="129"/>
        <v>0</v>
      </c>
      <c r="X223" s="91">
        <f t="shared" si="130"/>
        <v>0</v>
      </c>
      <c r="Y223" s="91">
        <f t="shared" si="131"/>
        <v>0</v>
      </c>
      <c r="Z223" s="91">
        <f t="shared" si="132"/>
        <v>0</v>
      </c>
      <c r="AA223" s="102">
        <f>LARGE(H223:R223,5)</f>
        <v>0</v>
      </c>
      <c r="AB223" s="102">
        <f>LARGE(S223:V223,1)</f>
        <v>0</v>
      </c>
      <c r="AC223" s="102">
        <f>LARGE(W223:Z223,1)</f>
        <v>0</v>
      </c>
      <c r="AD223" s="106">
        <f>LARGE(H223:R223,1)</f>
        <v>6316.9857505026657</v>
      </c>
      <c r="AE223" s="106">
        <f>LARGE(H223:R223,2)</f>
        <v>0</v>
      </c>
      <c r="AF223" s="106">
        <f>LARGE(H223:R223,3)</f>
        <v>0</v>
      </c>
      <c r="AG223" s="106">
        <f>LARGE(H223:R223,4)</f>
        <v>0</v>
      </c>
      <c r="AH223" s="6">
        <v>0</v>
      </c>
      <c r="AI223" s="1">
        <f>SUM(AD223:AG223)+AH223</f>
        <v>6316.9857505026657</v>
      </c>
    </row>
    <row r="224" spans="1:35">
      <c r="A224" s="26">
        <v>1.6200000000000001E-3</v>
      </c>
      <c r="B224" s="5">
        <f t="shared" si="185"/>
        <v>1.6200000000000001E-3</v>
      </c>
      <c r="C224" s="146"/>
      <c r="D224" s="94"/>
      <c r="E224" s="94" t="s">
        <v>111</v>
      </c>
      <c r="F224" s="25">
        <f>COUNTIF(H224:Z224,"&gt;1")</f>
        <v>0</v>
      </c>
      <c r="G224" s="25">
        <f>COUNTIF(AD224:AH224,"&gt;1")</f>
        <v>0</v>
      </c>
      <c r="H224" s="7">
        <f t="shared" si="114"/>
        <v>0</v>
      </c>
      <c r="I224" s="7">
        <f t="shared" si="115"/>
        <v>0</v>
      </c>
      <c r="J224" s="7">
        <f t="shared" si="116"/>
        <v>0</v>
      </c>
      <c r="K224" s="7">
        <f t="shared" si="117"/>
        <v>0</v>
      </c>
      <c r="L224" s="7">
        <f t="shared" si="118"/>
        <v>0</v>
      </c>
      <c r="M224" s="7">
        <f t="shared" si="119"/>
        <v>0</v>
      </c>
      <c r="N224" s="7">
        <f t="shared" si="120"/>
        <v>0</v>
      </c>
      <c r="O224" s="7">
        <f t="shared" si="121"/>
        <v>0</v>
      </c>
      <c r="P224" s="7">
        <f t="shared" si="122"/>
        <v>0</v>
      </c>
      <c r="Q224" s="7">
        <f t="shared" si="123"/>
        <v>0</v>
      </c>
      <c r="R224" s="7">
        <f t="shared" si="124"/>
        <v>0</v>
      </c>
      <c r="S224" s="7">
        <f t="shared" si="125"/>
        <v>0</v>
      </c>
      <c r="T224" s="7">
        <f t="shared" si="126"/>
        <v>0</v>
      </c>
      <c r="U224" s="7">
        <f t="shared" si="127"/>
        <v>0</v>
      </c>
      <c r="V224" s="7">
        <f t="shared" si="128"/>
        <v>0</v>
      </c>
      <c r="W224" s="91">
        <f t="shared" si="129"/>
        <v>0</v>
      </c>
      <c r="X224" s="91">
        <f t="shared" si="130"/>
        <v>0</v>
      </c>
      <c r="Y224" s="91">
        <f t="shared" si="131"/>
        <v>0</v>
      </c>
      <c r="Z224" s="91">
        <f t="shared" si="132"/>
        <v>0</v>
      </c>
      <c r="AA224" s="102">
        <f>LARGE(H224:R224,5)</f>
        <v>0</v>
      </c>
      <c r="AB224" s="102">
        <f>LARGE(S224:V224,1)</f>
        <v>0</v>
      </c>
      <c r="AC224" s="102">
        <f>LARGE(W224:Z224,1)</f>
        <v>0</v>
      </c>
      <c r="AD224" s="106">
        <f>LARGE(H224:R224,1)</f>
        <v>0</v>
      </c>
      <c r="AE224" s="106">
        <f>LARGE(H224:R224,2)</f>
        <v>0</v>
      </c>
      <c r="AF224" s="106">
        <f>LARGE(H224:R224,3)</f>
        <v>0</v>
      </c>
      <c r="AG224" s="106">
        <f>LARGE(H224:R224,4)</f>
        <v>0</v>
      </c>
      <c r="AH224" s="6">
        <v>0</v>
      </c>
      <c r="AI224" s="1">
        <f>SUM(AD224:AG224)+AH224</f>
        <v>0</v>
      </c>
    </row>
    <row r="225" spans="1:35">
      <c r="A225" s="26">
        <v>1.6300000000000002E-3</v>
      </c>
      <c r="B225" s="5">
        <f t="shared" ref="B225:B233" si="186">AI225+A225</f>
        <v>8996.3709246058097</v>
      </c>
      <c r="C225" s="146" t="s">
        <v>433</v>
      </c>
      <c r="D225" s="94" t="s">
        <v>81</v>
      </c>
      <c r="E225" s="94" t="s">
        <v>111</v>
      </c>
      <c r="F225" s="25">
        <f t="shared" ref="F225:F233" si="187">COUNTIF(H225:Z225,"&gt;1")</f>
        <v>1</v>
      </c>
      <c r="G225" s="25">
        <f t="shared" ref="G225:G233" si="188">COUNTIF(AD225:AH225,"&gt;1")</f>
        <v>1</v>
      </c>
      <c r="H225" s="7">
        <f t="shared" si="114"/>
        <v>0</v>
      </c>
      <c r="I225" s="7">
        <f t="shared" si="115"/>
        <v>0</v>
      </c>
      <c r="J225" s="7">
        <f t="shared" si="116"/>
        <v>0</v>
      </c>
      <c r="K225" s="7">
        <f t="shared" si="117"/>
        <v>0</v>
      </c>
      <c r="L225" s="7">
        <f t="shared" si="118"/>
        <v>0</v>
      </c>
      <c r="M225" s="7">
        <f t="shared" si="119"/>
        <v>8996.369294605809</v>
      </c>
      <c r="N225" s="7">
        <f t="shared" si="120"/>
        <v>0</v>
      </c>
      <c r="O225" s="7">
        <f t="shared" si="121"/>
        <v>0</v>
      </c>
      <c r="P225" s="7">
        <f t="shared" si="122"/>
        <v>0</v>
      </c>
      <c r="Q225" s="7">
        <f t="shared" si="123"/>
        <v>0</v>
      </c>
      <c r="R225" s="7">
        <f t="shared" si="124"/>
        <v>0</v>
      </c>
      <c r="S225" s="7">
        <f t="shared" si="125"/>
        <v>0</v>
      </c>
      <c r="T225" s="7">
        <f t="shared" si="126"/>
        <v>0</v>
      </c>
      <c r="U225" s="7">
        <f t="shared" si="127"/>
        <v>0</v>
      </c>
      <c r="V225" s="7">
        <f t="shared" si="128"/>
        <v>0</v>
      </c>
      <c r="W225" s="91">
        <f t="shared" si="129"/>
        <v>0</v>
      </c>
      <c r="X225" s="91">
        <f t="shared" si="130"/>
        <v>0</v>
      </c>
      <c r="Y225" s="91">
        <f t="shared" si="131"/>
        <v>0</v>
      </c>
      <c r="Z225" s="91">
        <f t="shared" si="132"/>
        <v>0</v>
      </c>
      <c r="AA225" s="102">
        <f t="shared" ref="AA225:AA233" si="189">LARGE(H225:R225,5)</f>
        <v>0</v>
      </c>
      <c r="AB225" s="102">
        <f t="shared" ref="AB225:AB233" si="190">LARGE(S225:V225,1)</f>
        <v>0</v>
      </c>
      <c r="AC225" s="102">
        <f t="shared" ref="AC225:AC233" si="191">LARGE(W225:Z225,1)</f>
        <v>0</v>
      </c>
      <c r="AD225" s="106">
        <f t="shared" ref="AD225:AD233" si="192">LARGE(H225:R225,1)</f>
        <v>8996.369294605809</v>
      </c>
      <c r="AE225" s="106">
        <f t="shared" ref="AE225:AE233" si="193">LARGE(H225:R225,2)</f>
        <v>0</v>
      </c>
      <c r="AF225" s="106">
        <f t="shared" ref="AF225:AF233" si="194">LARGE(H225:R225,3)</f>
        <v>0</v>
      </c>
      <c r="AG225" s="106">
        <f t="shared" ref="AG225:AG233" si="195">LARGE(H225:R225,4)</f>
        <v>0</v>
      </c>
      <c r="AH225" s="6">
        <v>0</v>
      </c>
      <c r="AI225" s="1">
        <f t="shared" ref="AI225:AI233" si="196">SUM(AD225:AG225)+AH225</f>
        <v>8996.369294605809</v>
      </c>
    </row>
    <row r="226" spans="1:35">
      <c r="A226" s="26">
        <v>1.6400000000000002E-3</v>
      </c>
      <c r="B226" s="5">
        <f t="shared" si="186"/>
        <v>1.6400000000000002E-3</v>
      </c>
      <c r="C226" s="146"/>
      <c r="D226" s="94"/>
      <c r="E226" s="94" t="s">
        <v>111</v>
      </c>
      <c r="F226" s="25">
        <f t="shared" si="187"/>
        <v>0</v>
      </c>
      <c r="G226" s="25">
        <f t="shared" si="188"/>
        <v>0</v>
      </c>
      <c r="H226" s="7">
        <f t="shared" si="114"/>
        <v>0</v>
      </c>
      <c r="I226" s="7">
        <f t="shared" si="115"/>
        <v>0</v>
      </c>
      <c r="J226" s="7">
        <f t="shared" si="116"/>
        <v>0</v>
      </c>
      <c r="K226" s="7">
        <f t="shared" si="117"/>
        <v>0</v>
      </c>
      <c r="L226" s="7">
        <f t="shared" si="118"/>
        <v>0</v>
      </c>
      <c r="M226" s="7">
        <f t="shared" si="119"/>
        <v>0</v>
      </c>
      <c r="N226" s="7">
        <f t="shared" si="120"/>
        <v>0</v>
      </c>
      <c r="O226" s="7">
        <f t="shared" si="121"/>
        <v>0</v>
      </c>
      <c r="P226" s="7">
        <f t="shared" si="122"/>
        <v>0</v>
      </c>
      <c r="Q226" s="7">
        <f t="shared" si="123"/>
        <v>0</v>
      </c>
      <c r="R226" s="7">
        <f t="shared" si="124"/>
        <v>0</v>
      </c>
      <c r="S226" s="7">
        <f t="shared" si="125"/>
        <v>0</v>
      </c>
      <c r="T226" s="7">
        <f t="shared" si="126"/>
        <v>0</v>
      </c>
      <c r="U226" s="7">
        <f t="shared" si="127"/>
        <v>0</v>
      </c>
      <c r="V226" s="7">
        <f t="shared" si="128"/>
        <v>0</v>
      </c>
      <c r="W226" s="91">
        <f t="shared" si="129"/>
        <v>0</v>
      </c>
      <c r="X226" s="91">
        <f t="shared" si="130"/>
        <v>0</v>
      </c>
      <c r="Y226" s="91">
        <f t="shared" si="131"/>
        <v>0</v>
      </c>
      <c r="Z226" s="91">
        <f t="shared" si="132"/>
        <v>0</v>
      </c>
      <c r="AA226" s="102">
        <f t="shared" si="189"/>
        <v>0</v>
      </c>
      <c r="AB226" s="102">
        <f t="shared" si="190"/>
        <v>0</v>
      </c>
      <c r="AC226" s="102">
        <f t="shared" si="191"/>
        <v>0</v>
      </c>
      <c r="AD226" s="106">
        <f t="shared" si="192"/>
        <v>0</v>
      </c>
      <c r="AE226" s="106">
        <f t="shared" si="193"/>
        <v>0</v>
      </c>
      <c r="AF226" s="106">
        <f t="shared" si="194"/>
        <v>0</v>
      </c>
      <c r="AG226" s="106">
        <f t="shared" si="195"/>
        <v>0</v>
      </c>
      <c r="AH226" s="6">
        <v>0</v>
      </c>
      <c r="AI226" s="1">
        <f t="shared" si="196"/>
        <v>0</v>
      </c>
    </row>
    <row r="227" spans="1:35">
      <c r="A227" s="26">
        <v>1.6500000000000002E-3</v>
      </c>
      <c r="B227" s="5">
        <f t="shared" si="186"/>
        <v>8224.2785584874346</v>
      </c>
      <c r="C227" s="146" t="s">
        <v>435</v>
      </c>
      <c r="D227" s="94" t="s">
        <v>208</v>
      </c>
      <c r="E227" s="94" t="s">
        <v>111</v>
      </c>
      <c r="F227" s="25">
        <f t="shared" si="187"/>
        <v>1</v>
      </c>
      <c r="G227" s="25">
        <f t="shared" si="188"/>
        <v>1</v>
      </c>
      <c r="H227" s="7">
        <f t="shared" si="114"/>
        <v>0</v>
      </c>
      <c r="I227" s="7">
        <f t="shared" si="115"/>
        <v>0</v>
      </c>
      <c r="J227" s="7">
        <f t="shared" si="116"/>
        <v>0</v>
      </c>
      <c r="K227" s="7">
        <f t="shared" si="117"/>
        <v>0</v>
      </c>
      <c r="L227" s="7">
        <f t="shared" si="118"/>
        <v>0</v>
      </c>
      <c r="M227" s="7">
        <f t="shared" si="119"/>
        <v>8224.2769084874344</v>
      </c>
      <c r="N227" s="7">
        <f t="shared" si="120"/>
        <v>0</v>
      </c>
      <c r="O227" s="7">
        <f t="shared" si="121"/>
        <v>0</v>
      </c>
      <c r="P227" s="7">
        <f t="shared" si="122"/>
        <v>0</v>
      </c>
      <c r="Q227" s="7">
        <f t="shared" si="123"/>
        <v>0</v>
      </c>
      <c r="R227" s="7">
        <f t="shared" si="124"/>
        <v>0</v>
      </c>
      <c r="S227" s="7">
        <f t="shared" si="125"/>
        <v>0</v>
      </c>
      <c r="T227" s="7">
        <f t="shared" si="126"/>
        <v>0</v>
      </c>
      <c r="U227" s="7">
        <f t="shared" si="127"/>
        <v>0</v>
      </c>
      <c r="V227" s="7">
        <f t="shared" si="128"/>
        <v>0</v>
      </c>
      <c r="W227" s="91">
        <f t="shared" si="129"/>
        <v>0</v>
      </c>
      <c r="X227" s="91">
        <f t="shared" si="130"/>
        <v>0</v>
      </c>
      <c r="Y227" s="91">
        <f t="shared" si="131"/>
        <v>0</v>
      </c>
      <c r="Z227" s="91">
        <f t="shared" si="132"/>
        <v>0</v>
      </c>
      <c r="AA227" s="102">
        <f t="shared" si="189"/>
        <v>0</v>
      </c>
      <c r="AB227" s="102">
        <f t="shared" si="190"/>
        <v>0</v>
      </c>
      <c r="AC227" s="102">
        <f t="shared" si="191"/>
        <v>0</v>
      </c>
      <c r="AD227" s="106">
        <f t="shared" si="192"/>
        <v>8224.2769084874344</v>
      </c>
      <c r="AE227" s="106">
        <f t="shared" si="193"/>
        <v>0</v>
      </c>
      <c r="AF227" s="106">
        <f t="shared" si="194"/>
        <v>0</v>
      </c>
      <c r="AG227" s="106">
        <f t="shared" si="195"/>
        <v>0</v>
      </c>
      <c r="AH227" s="6">
        <v>0</v>
      </c>
      <c r="AI227" s="1">
        <f t="shared" si="196"/>
        <v>8224.2769084874344</v>
      </c>
    </row>
    <row r="228" spans="1:35">
      <c r="A228" s="26">
        <v>1.6600000000000002E-3</v>
      </c>
      <c r="B228" s="5">
        <f t="shared" si="186"/>
        <v>1.6600000000000002E-3</v>
      </c>
      <c r="C228" s="146"/>
      <c r="D228" s="94"/>
      <c r="E228" s="94" t="s">
        <v>111</v>
      </c>
      <c r="F228" s="25">
        <f t="shared" si="187"/>
        <v>0</v>
      </c>
      <c r="G228" s="25">
        <f t="shared" si="188"/>
        <v>0</v>
      </c>
      <c r="H228" s="7">
        <f t="shared" si="114"/>
        <v>0</v>
      </c>
      <c r="I228" s="7">
        <f t="shared" si="115"/>
        <v>0</v>
      </c>
      <c r="J228" s="7">
        <f t="shared" si="116"/>
        <v>0</v>
      </c>
      <c r="K228" s="7">
        <f t="shared" si="117"/>
        <v>0</v>
      </c>
      <c r="L228" s="7">
        <f t="shared" si="118"/>
        <v>0</v>
      </c>
      <c r="M228" s="7">
        <f t="shared" si="119"/>
        <v>0</v>
      </c>
      <c r="N228" s="7">
        <f t="shared" si="120"/>
        <v>0</v>
      </c>
      <c r="O228" s="7">
        <f t="shared" si="121"/>
        <v>0</v>
      </c>
      <c r="P228" s="7">
        <f t="shared" si="122"/>
        <v>0</v>
      </c>
      <c r="Q228" s="7">
        <f t="shared" si="123"/>
        <v>0</v>
      </c>
      <c r="R228" s="7">
        <f t="shared" si="124"/>
        <v>0</v>
      </c>
      <c r="S228" s="7">
        <f t="shared" si="125"/>
        <v>0</v>
      </c>
      <c r="T228" s="7">
        <f t="shared" si="126"/>
        <v>0</v>
      </c>
      <c r="U228" s="7">
        <f t="shared" si="127"/>
        <v>0</v>
      </c>
      <c r="V228" s="7">
        <f t="shared" si="128"/>
        <v>0</v>
      </c>
      <c r="W228" s="91">
        <f t="shared" si="129"/>
        <v>0</v>
      </c>
      <c r="X228" s="91">
        <f t="shared" si="130"/>
        <v>0</v>
      </c>
      <c r="Y228" s="91">
        <f t="shared" si="131"/>
        <v>0</v>
      </c>
      <c r="Z228" s="91">
        <f t="shared" si="132"/>
        <v>0</v>
      </c>
      <c r="AA228" s="102">
        <f t="shared" si="189"/>
        <v>0</v>
      </c>
      <c r="AB228" s="102">
        <f t="shared" si="190"/>
        <v>0</v>
      </c>
      <c r="AC228" s="102">
        <f t="shared" si="191"/>
        <v>0</v>
      </c>
      <c r="AD228" s="106">
        <f t="shared" si="192"/>
        <v>0</v>
      </c>
      <c r="AE228" s="106">
        <f t="shared" si="193"/>
        <v>0</v>
      </c>
      <c r="AF228" s="106">
        <f t="shared" si="194"/>
        <v>0</v>
      </c>
      <c r="AG228" s="106">
        <f t="shared" si="195"/>
        <v>0</v>
      </c>
      <c r="AH228" s="6">
        <v>0</v>
      </c>
      <c r="AI228" s="1">
        <f t="shared" si="196"/>
        <v>0</v>
      </c>
    </row>
    <row r="229" spans="1:35">
      <c r="A229" s="26">
        <v>1.67E-3</v>
      </c>
      <c r="B229" s="5">
        <f t="shared" si="186"/>
        <v>1.67E-3</v>
      </c>
      <c r="C229" s="146"/>
      <c r="D229" s="94"/>
      <c r="E229" s="94" t="s">
        <v>111</v>
      </c>
      <c r="F229" s="25">
        <f t="shared" si="187"/>
        <v>0</v>
      </c>
      <c r="G229" s="25">
        <f t="shared" si="188"/>
        <v>0</v>
      </c>
      <c r="H229" s="7">
        <f t="shared" si="114"/>
        <v>0</v>
      </c>
      <c r="I229" s="7">
        <f t="shared" si="115"/>
        <v>0</v>
      </c>
      <c r="J229" s="7">
        <f t="shared" si="116"/>
        <v>0</v>
      </c>
      <c r="K229" s="7">
        <f t="shared" si="117"/>
        <v>0</v>
      </c>
      <c r="L229" s="7">
        <f t="shared" si="118"/>
        <v>0</v>
      </c>
      <c r="M229" s="7">
        <f t="shared" si="119"/>
        <v>0</v>
      </c>
      <c r="N229" s="7">
        <f t="shared" si="120"/>
        <v>0</v>
      </c>
      <c r="O229" s="7">
        <f t="shared" si="121"/>
        <v>0</v>
      </c>
      <c r="P229" s="7">
        <f t="shared" si="122"/>
        <v>0</v>
      </c>
      <c r="Q229" s="7">
        <f t="shared" si="123"/>
        <v>0</v>
      </c>
      <c r="R229" s="7">
        <f t="shared" si="124"/>
        <v>0</v>
      </c>
      <c r="S229" s="7">
        <f t="shared" si="125"/>
        <v>0</v>
      </c>
      <c r="T229" s="7">
        <f t="shared" si="126"/>
        <v>0</v>
      </c>
      <c r="U229" s="7">
        <f t="shared" si="127"/>
        <v>0</v>
      </c>
      <c r="V229" s="7">
        <f t="shared" si="128"/>
        <v>0</v>
      </c>
      <c r="W229" s="91">
        <f t="shared" si="129"/>
        <v>0</v>
      </c>
      <c r="X229" s="91">
        <f t="shared" si="130"/>
        <v>0</v>
      </c>
      <c r="Y229" s="91">
        <f t="shared" si="131"/>
        <v>0</v>
      </c>
      <c r="Z229" s="91">
        <f t="shared" si="132"/>
        <v>0</v>
      </c>
      <c r="AA229" s="102">
        <f t="shared" si="189"/>
        <v>0</v>
      </c>
      <c r="AB229" s="102">
        <f t="shared" si="190"/>
        <v>0</v>
      </c>
      <c r="AC229" s="102">
        <f t="shared" si="191"/>
        <v>0</v>
      </c>
      <c r="AD229" s="106">
        <f t="shared" si="192"/>
        <v>0</v>
      </c>
      <c r="AE229" s="106">
        <f t="shared" si="193"/>
        <v>0</v>
      </c>
      <c r="AF229" s="106">
        <f t="shared" si="194"/>
        <v>0</v>
      </c>
      <c r="AG229" s="106">
        <f t="shared" si="195"/>
        <v>0</v>
      </c>
      <c r="AH229" s="6">
        <v>0</v>
      </c>
      <c r="AI229" s="1">
        <f t="shared" si="196"/>
        <v>0</v>
      </c>
    </row>
    <row r="230" spans="1:35">
      <c r="A230" s="26">
        <v>1.6800000000000001E-3</v>
      </c>
      <c r="B230" s="5">
        <f t="shared" si="186"/>
        <v>1.6800000000000001E-3</v>
      </c>
      <c r="C230" s="146"/>
      <c r="D230" s="94"/>
      <c r="E230" s="94" t="s">
        <v>111</v>
      </c>
      <c r="F230" s="25">
        <f t="shared" si="187"/>
        <v>0</v>
      </c>
      <c r="G230" s="25">
        <f t="shared" si="188"/>
        <v>0</v>
      </c>
      <c r="H230" s="7">
        <f t="shared" si="114"/>
        <v>0</v>
      </c>
      <c r="I230" s="7">
        <f t="shared" si="115"/>
        <v>0</v>
      </c>
      <c r="J230" s="7">
        <f t="shared" si="116"/>
        <v>0</v>
      </c>
      <c r="K230" s="7">
        <f t="shared" si="117"/>
        <v>0</v>
      </c>
      <c r="L230" s="7">
        <f t="shared" si="118"/>
        <v>0</v>
      </c>
      <c r="M230" s="7">
        <f t="shared" si="119"/>
        <v>0</v>
      </c>
      <c r="N230" s="7">
        <f t="shared" si="120"/>
        <v>0</v>
      </c>
      <c r="O230" s="7">
        <f t="shared" si="121"/>
        <v>0</v>
      </c>
      <c r="P230" s="7">
        <f t="shared" si="122"/>
        <v>0</v>
      </c>
      <c r="Q230" s="7">
        <f t="shared" si="123"/>
        <v>0</v>
      </c>
      <c r="R230" s="7">
        <f t="shared" si="124"/>
        <v>0</v>
      </c>
      <c r="S230" s="7">
        <f t="shared" si="125"/>
        <v>0</v>
      </c>
      <c r="T230" s="7">
        <f t="shared" si="126"/>
        <v>0</v>
      </c>
      <c r="U230" s="7">
        <f t="shared" si="127"/>
        <v>0</v>
      </c>
      <c r="V230" s="7">
        <f t="shared" si="128"/>
        <v>0</v>
      </c>
      <c r="W230" s="91">
        <f t="shared" si="129"/>
        <v>0</v>
      </c>
      <c r="X230" s="91">
        <f t="shared" si="130"/>
        <v>0</v>
      </c>
      <c r="Y230" s="91">
        <f t="shared" si="131"/>
        <v>0</v>
      </c>
      <c r="Z230" s="91">
        <f t="shared" si="132"/>
        <v>0</v>
      </c>
      <c r="AA230" s="102">
        <f t="shared" si="189"/>
        <v>0</v>
      </c>
      <c r="AB230" s="102">
        <f t="shared" si="190"/>
        <v>0</v>
      </c>
      <c r="AC230" s="102">
        <f t="shared" si="191"/>
        <v>0</v>
      </c>
      <c r="AD230" s="106">
        <f t="shared" si="192"/>
        <v>0</v>
      </c>
      <c r="AE230" s="106">
        <f t="shared" si="193"/>
        <v>0</v>
      </c>
      <c r="AF230" s="106">
        <f t="shared" si="194"/>
        <v>0</v>
      </c>
      <c r="AG230" s="106">
        <f t="shared" si="195"/>
        <v>0</v>
      </c>
      <c r="AH230" s="6">
        <v>0</v>
      </c>
      <c r="AI230" s="1">
        <f t="shared" si="196"/>
        <v>0</v>
      </c>
    </row>
    <row r="231" spans="1:35">
      <c r="A231" s="26">
        <v>1.6900000000000001E-3</v>
      </c>
      <c r="B231" s="5">
        <f t="shared" si="186"/>
        <v>7972.8814877476434</v>
      </c>
      <c r="C231" s="146" t="s">
        <v>437</v>
      </c>
      <c r="D231" s="94" t="s">
        <v>115</v>
      </c>
      <c r="E231" s="94" t="s">
        <v>111</v>
      </c>
      <c r="F231" s="25">
        <f t="shared" si="187"/>
        <v>1</v>
      </c>
      <c r="G231" s="25">
        <f t="shared" si="188"/>
        <v>1</v>
      </c>
      <c r="H231" s="7">
        <f t="shared" si="114"/>
        <v>0</v>
      </c>
      <c r="I231" s="7">
        <f t="shared" si="115"/>
        <v>0</v>
      </c>
      <c r="J231" s="7">
        <f t="shared" si="116"/>
        <v>0</v>
      </c>
      <c r="K231" s="7">
        <f t="shared" si="117"/>
        <v>0</v>
      </c>
      <c r="L231" s="7">
        <f t="shared" si="118"/>
        <v>0</v>
      </c>
      <c r="M231" s="7">
        <f t="shared" si="119"/>
        <v>7972.8797977476434</v>
      </c>
      <c r="N231" s="7">
        <f t="shared" si="120"/>
        <v>0</v>
      </c>
      <c r="O231" s="7">
        <f t="shared" si="121"/>
        <v>0</v>
      </c>
      <c r="P231" s="7">
        <f t="shared" si="122"/>
        <v>0</v>
      </c>
      <c r="Q231" s="7">
        <f t="shared" si="123"/>
        <v>0</v>
      </c>
      <c r="R231" s="7">
        <f t="shared" si="124"/>
        <v>0</v>
      </c>
      <c r="S231" s="7">
        <f t="shared" si="125"/>
        <v>0</v>
      </c>
      <c r="T231" s="7">
        <f t="shared" si="126"/>
        <v>0</v>
      </c>
      <c r="U231" s="7">
        <f t="shared" si="127"/>
        <v>0</v>
      </c>
      <c r="V231" s="7">
        <f t="shared" si="128"/>
        <v>0</v>
      </c>
      <c r="W231" s="91">
        <f t="shared" si="129"/>
        <v>0</v>
      </c>
      <c r="X231" s="91">
        <f t="shared" si="130"/>
        <v>0</v>
      </c>
      <c r="Y231" s="91">
        <f t="shared" si="131"/>
        <v>0</v>
      </c>
      <c r="Z231" s="91">
        <f t="shared" si="132"/>
        <v>0</v>
      </c>
      <c r="AA231" s="102">
        <f t="shared" si="189"/>
        <v>0</v>
      </c>
      <c r="AB231" s="102">
        <f t="shared" si="190"/>
        <v>0</v>
      </c>
      <c r="AC231" s="102">
        <f t="shared" si="191"/>
        <v>0</v>
      </c>
      <c r="AD231" s="106">
        <f t="shared" si="192"/>
        <v>7972.8797977476434</v>
      </c>
      <c r="AE231" s="106">
        <f t="shared" si="193"/>
        <v>0</v>
      </c>
      <c r="AF231" s="106">
        <f t="shared" si="194"/>
        <v>0</v>
      </c>
      <c r="AG231" s="106">
        <f t="shared" si="195"/>
        <v>0</v>
      </c>
      <c r="AH231" s="6">
        <v>0</v>
      </c>
      <c r="AI231" s="1">
        <f t="shared" si="196"/>
        <v>7972.8797977476434</v>
      </c>
    </row>
    <row r="232" spans="1:35">
      <c r="A232" s="26">
        <v>1.7000000000000001E-3</v>
      </c>
      <c r="B232" s="5">
        <f t="shared" si="186"/>
        <v>7867.9989782943985</v>
      </c>
      <c r="C232" s="146" t="s">
        <v>439</v>
      </c>
      <c r="D232" s="94" t="s">
        <v>81</v>
      </c>
      <c r="E232" s="94" t="s">
        <v>111</v>
      </c>
      <c r="F232" s="25">
        <f t="shared" si="187"/>
        <v>1</v>
      </c>
      <c r="G232" s="25">
        <f t="shared" si="188"/>
        <v>1</v>
      </c>
      <c r="H232" s="7">
        <f t="shared" si="114"/>
        <v>0</v>
      </c>
      <c r="I232" s="7">
        <f t="shared" si="115"/>
        <v>0</v>
      </c>
      <c r="J232" s="7">
        <f t="shared" si="116"/>
        <v>0</v>
      </c>
      <c r="K232" s="7">
        <f t="shared" si="117"/>
        <v>0</v>
      </c>
      <c r="L232" s="7">
        <f t="shared" si="118"/>
        <v>0</v>
      </c>
      <c r="M232" s="7">
        <f t="shared" si="119"/>
        <v>7867.9972782943987</v>
      </c>
      <c r="N232" s="7">
        <f t="shared" si="120"/>
        <v>0</v>
      </c>
      <c r="O232" s="7">
        <f t="shared" si="121"/>
        <v>0</v>
      </c>
      <c r="P232" s="7">
        <f t="shared" si="122"/>
        <v>0</v>
      </c>
      <c r="Q232" s="7">
        <f t="shared" si="123"/>
        <v>0</v>
      </c>
      <c r="R232" s="7">
        <f t="shared" si="124"/>
        <v>0</v>
      </c>
      <c r="S232" s="7">
        <f t="shared" si="125"/>
        <v>0</v>
      </c>
      <c r="T232" s="7">
        <f t="shared" si="126"/>
        <v>0</v>
      </c>
      <c r="U232" s="7">
        <f t="shared" si="127"/>
        <v>0</v>
      </c>
      <c r="V232" s="7">
        <f t="shared" si="128"/>
        <v>0</v>
      </c>
      <c r="W232" s="91">
        <f t="shared" si="129"/>
        <v>0</v>
      </c>
      <c r="X232" s="91">
        <f t="shared" si="130"/>
        <v>0</v>
      </c>
      <c r="Y232" s="91">
        <f t="shared" si="131"/>
        <v>0</v>
      </c>
      <c r="Z232" s="91">
        <f t="shared" si="132"/>
        <v>0</v>
      </c>
      <c r="AA232" s="102">
        <f t="shared" si="189"/>
        <v>0</v>
      </c>
      <c r="AB232" s="102">
        <f t="shared" si="190"/>
        <v>0</v>
      </c>
      <c r="AC232" s="102">
        <f t="shared" si="191"/>
        <v>0</v>
      </c>
      <c r="AD232" s="106">
        <f t="shared" si="192"/>
        <v>7867.9972782943987</v>
      </c>
      <c r="AE232" s="106">
        <f t="shared" si="193"/>
        <v>0</v>
      </c>
      <c r="AF232" s="106">
        <f t="shared" si="194"/>
        <v>0</v>
      </c>
      <c r="AG232" s="106">
        <f t="shared" si="195"/>
        <v>0</v>
      </c>
      <c r="AH232" s="6">
        <v>0</v>
      </c>
      <c r="AI232" s="1">
        <f t="shared" si="196"/>
        <v>7867.9972782943987</v>
      </c>
    </row>
    <row r="233" spans="1:35">
      <c r="A233" s="26">
        <v>1.7100000000000001E-3</v>
      </c>
      <c r="B233" s="5">
        <f t="shared" si="186"/>
        <v>7843.0946333551883</v>
      </c>
      <c r="C233" s="146" t="s">
        <v>440</v>
      </c>
      <c r="D233" s="94" t="s">
        <v>85</v>
      </c>
      <c r="E233" s="94" t="s">
        <v>111</v>
      </c>
      <c r="F233" s="25">
        <f t="shared" si="187"/>
        <v>1</v>
      </c>
      <c r="G233" s="25">
        <f t="shared" si="188"/>
        <v>1</v>
      </c>
      <c r="H233" s="7">
        <f t="shared" si="114"/>
        <v>0</v>
      </c>
      <c r="I233" s="7">
        <f t="shared" si="115"/>
        <v>0</v>
      </c>
      <c r="J233" s="7">
        <f t="shared" si="116"/>
        <v>0</v>
      </c>
      <c r="K233" s="7">
        <f t="shared" si="117"/>
        <v>0</v>
      </c>
      <c r="L233" s="7">
        <f t="shared" si="118"/>
        <v>0</v>
      </c>
      <c r="M233" s="7">
        <f t="shared" si="119"/>
        <v>7843.0929233551888</v>
      </c>
      <c r="N233" s="7">
        <f t="shared" si="120"/>
        <v>0</v>
      </c>
      <c r="O233" s="7">
        <f t="shared" si="121"/>
        <v>0</v>
      </c>
      <c r="P233" s="7">
        <f t="shared" si="122"/>
        <v>0</v>
      </c>
      <c r="Q233" s="7">
        <f t="shared" si="123"/>
        <v>0</v>
      </c>
      <c r="R233" s="7">
        <f t="shared" si="124"/>
        <v>0</v>
      </c>
      <c r="S233" s="7">
        <f t="shared" si="125"/>
        <v>0</v>
      </c>
      <c r="T233" s="7">
        <f t="shared" si="126"/>
        <v>0</v>
      </c>
      <c r="U233" s="7">
        <f t="shared" si="127"/>
        <v>0</v>
      </c>
      <c r="V233" s="7">
        <f t="shared" si="128"/>
        <v>0</v>
      </c>
      <c r="W233" s="91">
        <f t="shared" si="129"/>
        <v>0</v>
      </c>
      <c r="X233" s="91">
        <f t="shared" si="130"/>
        <v>0</v>
      </c>
      <c r="Y233" s="91">
        <f t="shared" si="131"/>
        <v>0</v>
      </c>
      <c r="Z233" s="91">
        <f t="shared" si="132"/>
        <v>0</v>
      </c>
      <c r="AA233" s="102">
        <f t="shared" si="189"/>
        <v>0</v>
      </c>
      <c r="AB233" s="102">
        <f t="shared" si="190"/>
        <v>0</v>
      </c>
      <c r="AC233" s="102">
        <f t="shared" si="191"/>
        <v>0</v>
      </c>
      <c r="AD233" s="106">
        <f t="shared" si="192"/>
        <v>7843.0929233551888</v>
      </c>
      <c r="AE233" s="106">
        <f t="shared" si="193"/>
        <v>0</v>
      </c>
      <c r="AF233" s="106">
        <f t="shared" si="194"/>
        <v>0</v>
      </c>
      <c r="AG233" s="106">
        <f t="shared" si="195"/>
        <v>0</v>
      </c>
      <c r="AH233" s="6">
        <v>0</v>
      </c>
      <c r="AI233" s="1">
        <f t="shared" si="196"/>
        <v>7843.0929233551888</v>
      </c>
    </row>
    <row r="234" spans="1:35">
      <c r="A234" s="26">
        <v>1.7200000000000002E-3</v>
      </c>
      <c r="B234" s="5">
        <f t="shared" si="185"/>
        <v>7818.3474490962362</v>
      </c>
      <c r="C234" s="94" t="s">
        <v>441</v>
      </c>
      <c r="D234" s="94" t="s">
        <v>81</v>
      </c>
      <c r="E234" s="94" t="s">
        <v>111</v>
      </c>
      <c r="F234" s="25">
        <f t="shared" ref="F234:F244" si="197">COUNTIF(H234:Z234,"&gt;1")</f>
        <v>1</v>
      </c>
      <c r="G234" s="25">
        <f t="shared" ref="G234:G244" si="198">COUNTIF(AD234:AH234,"&gt;1")</f>
        <v>1</v>
      </c>
      <c r="H234" s="7">
        <f t="shared" si="114"/>
        <v>0</v>
      </c>
      <c r="I234" s="7">
        <f t="shared" si="115"/>
        <v>0</v>
      </c>
      <c r="J234" s="7">
        <f t="shared" si="116"/>
        <v>0</v>
      </c>
      <c r="K234" s="7">
        <f t="shared" si="117"/>
        <v>0</v>
      </c>
      <c r="L234" s="7">
        <f t="shared" si="118"/>
        <v>0</v>
      </c>
      <c r="M234" s="7">
        <f t="shared" si="119"/>
        <v>7818.345729096236</v>
      </c>
      <c r="N234" s="7">
        <f t="shared" si="120"/>
        <v>0</v>
      </c>
      <c r="O234" s="7">
        <f t="shared" si="121"/>
        <v>0</v>
      </c>
      <c r="P234" s="7">
        <f t="shared" si="122"/>
        <v>0</v>
      </c>
      <c r="Q234" s="7">
        <f t="shared" si="123"/>
        <v>0</v>
      </c>
      <c r="R234" s="7">
        <f t="shared" si="124"/>
        <v>0</v>
      </c>
      <c r="S234" s="7">
        <f t="shared" si="125"/>
        <v>0</v>
      </c>
      <c r="T234" s="7">
        <f t="shared" si="126"/>
        <v>0</v>
      </c>
      <c r="U234" s="7">
        <f t="shared" si="127"/>
        <v>0</v>
      </c>
      <c r="V234" s="7">
        <f t="shared" si="128"/>
        <v>0</v>
      </c>
      <c r="W234" s="91">
        <f t="shared" si="129"/>
        <v>0</v>
      </c>
      <c r="X234" s="91">
        <f t="shared" si="130"/>
        <v>0</v>
      </c>
      <c r="Y234" s="91">
        <f t="shared" si="131"/>
        <v>0</v>
      </c>
      <c r="Z234" s="91">
        <f t="shared" si="132"/>
        <v>0</v>
      </c>
      <c r="AA234" s="102">
        <f t="shared" ref="AA234:AA244" si="199">LARGE(H234:R234,5)</f>
        <v>0</v>
      </c>
      <c r="AB234" s="102">
        <f t="shared" ref="AB234:AB244" si="200">LARGE(S234:V234,1)</f>
        <v>0</v>
      </c>
      <c r="AC234" s="102">
        <f t="shared" ref="AC234:AC244" si="201">LARGE(W234:Z234,1)</f>
        <v>0</v>
      </c>
      <c r="AD234" s="106">
        <f t="shared" ref="AD234:AD244" si="202">LARGE(H234:R234,1)</f>
        <v>7818.345729096236</v>
      </c>
      <c r="AE234" s="106">
        <f t="shared" ref="AE234:AE244" si="203">LARGE(H234:R234,2)</f>
        <v>0</v>
      </c>
      <c r="AF234" s="106">
        <f t="shared" ref="AF234:AF244" si="204">LARGE(H234:R234,3)</f>
        <v>0</v>
      </c>
      <c r="AG234" s="106">
        <f t="shared" ref="AG234:AG244" si="205">LARGE(H234:R234,4)</f>
        <v>0</v>
      </c>
      <c r="AH234" s="6">
        <v>0</v>
      </c>
      <c r="AI234" s="1">
        <f t="shared" ref="AI234:AI244" si="206">SUM(AD234:AG234)+AH234</f>
        <v>7818.345729096236</v>
      </c>
    </row>
    <row r="235" spans="1:35">
      <c r="A235" s="26">
        <v>1.7300000000000002E-3</v>
      </c>
      <c r="B235" s="5">
        <f t="shared" si="185"/>
        <v>7787.6322160253685</v>
      </c>
      <c r="C235" s="94" t="s">
        <v>443</v>
      </c>
      <c r="D235" s="94" t="s">
        <v>81</v>
      </c>
      <c r="E235" s="94" t="s">
        <v>111</v>
      </c>
      <c r="F235" s="25">
        <f t="shared" si="197"/>
        <v>1</v>
      </c>
      <c r="G235" s="25">
        <f t="shared" si="198"/>
        <v>1</v>
      </c>
      <c r="H235" s="7">
        <f t="shared" si="114"/>
        <v>0</v>
      </c>
      <c r="I235" s="7">
        <f t="shared" si="115"/>
        <v>0</v>
      </c>
      <c r="J235" s="7">
        <f t="shared" si="116"/>
        <v>0</v>
      </c>
      <c r="K235" s="7">
        <f t="shared" si="117"/>
        <v>0</v>
      </c>
      <c r="L235" s="7">
        <f t="shared" si="118"/>
        <v>0</v>
      </c>
      <c r="M235" s="7">
        <f t="shared" si="119"/>
        <v>7787.6304860253686</v>
      </c>
      <c r="N235" s="7">
        <f t="shared" si="120"/>
        <v>0</v>
      </c>
      <c r="O235" s="7">
        <f t="shared" si="121"/>
        <v>0</v>
      </c>
      <c r="P235" s="7">
        <f t="shared" si="122"/>
        <v>0</v>
      </c>
      <c r="Q235" s="7">
        <f t="shared" si="123"/>
        <v>0</v>
      </c>
      <c r="R235" s="7">
        <f t="shared" si="124"/>
        <v>0</v>
      </c>
      <c r="S235" s="7">
        <f t="shared" si="125"/>
        <v>0</v>
      </c>
      <c r="T235" s="7">
        <f t="shared" si="126"/>
        <v>0</v>
      </c>
      <c r="U235" s="7">
        <f t="shared" si="127"/>
        <v>0</v>
      </c>
      <c r="V235" s="7">
        <f t="shared" si="128"/>
        <v>0</v>
      </c>
      <c r="W235" s="91">
        <f t="shared" si="129"/>
        <v>0</v>
      </c>
      <c r="X235" s="91">
        <f t="shared" si="130"/>
        <v>0</v>
      </c>
      <c r="Y235" s="91">
        <f t="shared" si="131"/>
        <v>0</v>
      </c>
      <c r="Z235" s="91">
        <f t="shared" si="132"/>
        <v>0</v>
      </c>
      <c r="AA235" s="102">
        <f t="shared" si="199"/>
        <v>0</v>
      </c>
      <c r="AB235" s="102">
        <f t="shared" si="200"/>
        <v>0</v>
      </c>
      <c r="AC235" s="102">
        <f t="shared" si="201"/>
        <v>0</v>
      </c>
      <c r="AD235" s="106">
        <f t="shared" si="202"/>
        <v>7787.6304860253686</v>
      </c>
      <c r="AE235" s="106">
        <f t="shared" si="203"/>
        <v>0</v>
      </c>
      <c r="AF235" s="106">
        <f t="shared" si="204"/>
        <v>0</v>
      </c>
      <c r="AG235" s="106">
        <f t="shared" si="205"/>
        <v>0</v>
      </c>
      <c r="AH235" s="6">
        <v>0</v>
      </c>
      <c r="AI235" s="1">
        <f t="shared" si="206"/>
        <v>7787.6304860253686</v>
      </c>
    </row>
    <row r="236" spans="1:35">
      <c r="A236" s="26">
        <v>1.7400000000000002E-3</v>
      </c>
      <c r="B236" s="5">
        <f t="shared" si="185"/>
        <v>1.7400000000000002E-3</v>
      </c>
      <c r="C236" s="94"/>
      <c r="D236" s="94"/>
      <c r="E236" s="94" t="s">
        <v>111</v>
      </c>
      <c r="F236" s="25">
        <f t="shared" si="197"/>
        <v>0</v>
      </c>
      <c r="G236" s="25">
        <f t="shared" si="198"/>
        <v>0</v>
      </c>
      <c r="H236" s="7">
        <f t="shared" si="114"/>
        <v>0</v>
      </c>
      <c r="I236" s="7">
        <f t="shared" si="115"/>
        <v>0</v>
      </c>
      <c r="J236" s="7">
        <f t="shared" si="116"/>
        <v>0</v>
      </c>
      <c r="K236" s="7">
        <f t="shared" si="117"/>
        <v>0</v>
      </c>
      <c r="L236" s="7">
        <f t="shared" si="118"/>
        <v>0</v>
      </c>
      <c r="M236" s="7">
        <f t="shared" si="119"/>
        <v>0</v>
      </c>
      <c r="N236" s="7">
        <f t="shared" si="120"/>
        <v>0</v>
      </c>
      <c r="O236" s="7">
        <f t="shared" si="121"/>
        <v>0</v>
      </c>
      <c r="P236" s="7">
        <f t="shared" si="122"/>
        <v>0</v>
      </c>
      <c r="Q236" s="7">
        <f t="shared" si="123"/>
        <v>0</v>
      </c>
      <c r="R236" s="7">
        <f t="shared" si="124"/>
        <v>0</v>
      </c>
      <c r="S236" s="7">
        <f t="shared" si="125"/>
        <v>0</v>
      </c>
      <c r="T236" s="7">
        <f t="shared" si="126"/>
        <v>0</v>
      </c>
      <c r="U236" s="7">
        <f t="shared" si="127"/>
        <v>0</v>
      </c>
      <c r="V236" s="7">
        <f t="shared" si="128"/>
        <v>0</v>
      </c>
      <c r="W236" s="91">
        <f t="shared" si="129"/>
        <v>0</v>
      </c>
      <c r="X236" s="91">
        <f t="shared" si="130"/>
        <v>0</v>
      </c>
      <c r="Y236" s="91">
        <f t="shared" si="131"/>
        <v>0</v>
      </c>
      <c r="Z236" s="91">
        <f t="shared" si="132"/>
        <v>0</v>
      </c>
      <c r="AA236" s="102">
        <f t="shared" si="199"/>
        <v>0</v>
      </c>
      <c r="AB236" s="102">
        <f t="shared" si="200"/>
        <v>0</v>
      </c>
      <c r="AC236" s="102">
        <f t="shared" si="201"/>
        <v>0</v>
      </c>
      <c r="AD236" s="106">
        <f t="shared" si="202"/>
        <v>0</v>
      </c>
      <c r="AE236" s="106">
        <f t="shared" si="203"/>
        <v>0</v>
      </c>
      <c r="AF236" s="106">
        <f t="shared" si="204"/>
        <v>0</v>
      </c>
      <c r="AG236" s="106">
        <f t="shared" si="205"/>
        <v>0</v>
      </c>
      <c r="AH236" s="6">
        <v>0</v>
      </c>
      <c r="AI236" s="1">
        <f t="shared" si="206"/>
        <v>0</v>
      </c>
    </row>
    <row r="237" spans="1:35">
      <c r="A237" s="26">
        <v>1.7500000000000003E-3</v>
      </c>
      <c r="B237" s="5">
        <f t="shared" si="185"/>
        <v>1.7500000000000003E-3</v>
      </c>
      <c r="C237" s="94"/>
      <c r="D237" s="94"/>
      <c r="E237" s="94" t="s">
        <v>111</v>
      </c>
      <c r="F237" s="25">
        <f t="shared" si="197"/>
        <v>0</v>
      </c>
      <c r="G237" s="25">
        <f t="shared" si="198"/>
        <v>0</v>
      </c>
      <c r="H237" s="7">
        <f t="shared" si="114"/>
        <v>0</v>
      </c>
      <c r="I237" s="7">
        <f t="shared" si="115"/>
        <v>0</v>
      </c>
      <c r="J237" s="7">
        <f t="shared" si="116"/>
        <v>0</v>
      </c>
      <c r="K237" s="7">
        <f t="shared" si="117"/>
        <v>0</v>
      </c>
      <c r="L237" s="7">
        <f t="shared" si="118"/>
        <v>0</v>
      </c>
      <c r="M237" s="7">
        <f t="shared" si="119"/>
        <v>0</v>
      </c>
      <c r="N237" s="7">
        <f t="shared" si="120"/>
        <v>0</v>
      </c>
      <c r="O237" s="7">
        <f t="shared" si="121"/>
        <v>0</v>
      </c>
      <c r="P237" s="7">
        <f t="shared" si="122"/>
        <v>0</v>
      </c>
      <c r="Q237" s="7">
        <f t="shared" si="123"/>
        <v>0</v>
      </c>
      <c r="R237" s="7">
        <f t="shared" si="124"/>
        <v>0</v>
      </c>
      <c r="S237" s="7">
        <f t="shared" si="125"/>
        <v>0</v>
      </c>
      <c r="T237" s="7">
        <f t="shared" si="126"/>
        <v>0</v>
      </c>
      <c r="U237" s="7">
        <f t="shared" si="127"/>
        <v>0</v>
      </c>
      <c r="V237" s="7">
        <f t="shared" si="128"/>
        <v>0</v>
      </c>
      <c r="W237" s="91">
        <f t="shared" si="129"/>
        <v>0</v>
      </c>
      <c r="X237" s="91">
        <f t="shared" si="130"/>
        <v>0</v>
      </c>
      <c r="Y237" s="91">
        <f t="shared" si="131"/>
        <v>0</v>
      </c>
      <c r="Z237" s="91">
        <f t="shared" si="132"/>
        <v>0</v>
      </c>
      <c r="AA237" s="102">
        <f t="shared" si="199"/>
        <v>0</v>
      </c>
      <c r="AB237" s="102">
        <f t="shared" si="200"/>
        <v>0</v>
      </c>
      <c r="AC237" s="102">
        <f t="shared" si="201"/>
        <v>0</v>
      </c>
      <c r="AD237" s="106">
        <f t="shared" si="202"/>
        <v>0</v>
      </c>
      <c r="AE237" s="106">
        <f t="shared" si="203"/>
        <v>0</v>
      </c>
      <c r="AF237" s="106">
        <f t="shared" si="204"/>
        <v>0</v>
      </c>
      <c r="AG237" s="106">
        <f t="shared" si="205"/>
        <v>0</v>
      </c>
      <c r="AH237" s="6">
        <v>0</v>
      </c>
      <c r="AI237" s="1">
        <f t="shared" si="206"/>
        <v>0</v>
      </c>
    </row>
    <row r="238" spans="1:35">
      <c r="A238" s="26">
        <v>1.7600000000000001E-3</v>
      </c>
      <c r="B238" s="5">
        <f t="shared" si="185"/>
        <v>7478.712550126118</v>
      </c>
      <c r="C238" s="94" t="s">
        <v>444</v>
      </c>
      <c r="D238" s="94" t="s">
        <v>81</v>
      </c>
      <c r="E238" s="94" t="s">
        <v>111</v>
      </c>
      <c r="F238" s="25">
        <f t="shared" si="197"/>
        <v>1</v>
      </c>
      <c r="G238" s="25">
        <f t="shared" si="198"/>
        <v>1</v>
      </c>
      <c r="H238" s="7">
        <f t="shared" si="114"/>
        <v>0</v>
      </c>
      <c r="I238" s="7">
        <f t="shared" si="115"/>
        <v>0</v>
      </c>
      <c r="J238" s="7">
        <f t="shared" si="116"/>
        <v>0</v>
      </c>
      <c r="K238" s="7">
        <f t="shared" si="117"/>
        <v>0</v>
      </c>
      <c r="L238" s="7">
        <f t="shared" si="118"/>
        <v>0</v>
      </c>
      <c r="M238" s="7">
        <f t="shared" si="119"/>
        <v>7478.7107901261179</v>
      </c>
      <c r="N238" s="7">
        <f t="shared" si="120"/>
        <v>0</v>
      </c>
      <c r="O238" s="7">
        <f t="shared" si="121"/>
        <v>0</v>
      </c>
      <c r="P238" s="7">
        <f t="shared" si="122"/>
        <v>0</v>
      </c>
      <c r="Q238" s="7">
        <f t="shared" si="123"/>
        <v>0</v>
      </c>
      <c r="R238" s="7">
        <f t="shared" si="124"/>
        <v>0</v>
      </c>
      <c r="S238" s="7">
        <f t="shared" si="125"/>
        <v>0</v>
      </c>
      <c r="T238" s="7">
        <f t="shared" si="126"/>
        <v>0</v>
      </c>
      <c r="U238" s="7">
        <f t="shared" si="127"/>
        <v>0</v>
      </c>
      <c r="V238" s="7">
        <f t="shared" si="128"/>
        <v>0</v>
      </c>
      <c r="W238" s="91">
        <f t="shared" si="129"/>
        <v>0</v>
      </c>
      <c r="X238" s="91">
        <f t="shared" si="130"/>
        <v>0</v>
      </c>
      <c r="Y238" s="91">
        <f t="shared" si="131"/>
        <v>0</v>
      </c>
      <c r="Z238" s="91">
        <f t="shared" si="132"/>
        <v>0</v>
      </c>
      <c r="AA238" s="102">
        <f t="shared" si="199"/>
        <v>0</v>
      </c>
      <c r="AB238" s="102">
        <f t="shared" si="200"/>
        <v>0</v>
      </c>
      <c r="AC238" s="102">
        <f t="shared" si="201"/>
        <v>0</v>
      </c>
      <c r="AD238" s="106">
        <f t="shared" si="202"/>
        <v>7478.7107901261179</v>
      </c>
      <c r="AE238" s="106">
        <f t="shared" si="203"/>
        <v>0</v>
      </c>
      <c r="AF238" s="106">
        <f t="shared" si="204"/>
        <v>0</v>
      </c>
      <c r="AG238" s="106">
        <f t="shared" si="205"/>
        <v>0</v>
      </c>
      <c r="AH238" s="6">
        <v>0</v>
      </c>
      <c r="AI238" s="1">
        <f t="shared" si="206"/>
        <v>7478.7107901261179</v>
      </c>
    </row>
    <row r="239" spans="1:35">
      <c r="A239" s="26">
        <v>1.7700000000000001E-3</v>
      </c>
      <c r="B239" s="5">
        <f t="shared" si="185"/>
        <v>7039.3686531168842</v>
      </c>
      <c r="C239" s="94" t="s">
        <v>448</v>
      </c>
      <c r="D239" s="94" t="s">
        <v>208</v>
      </c>
      <c r="E239" s="94" t="s">
        <v>111</v>
      </c>
      <c r="F239" s="25">
        <f t="shared" si="197"/>
        <v>1</v>
      </c>
      <c r="G239" s="25">
        <f t="shared" si="198"/>
        <v>1</v>
      </c>
      <c r="H239" s="7">
        <f t="shared" si="114"/>
        <v>0</v>
      </c>
      <c r="I239" s="7">
        <f t="shared" si="115"/>
        <v>0</v>
      </c>
      <c r="J239" s="7">
        <f t="shared" si="116"/>
        <v>0</v>
      </c>
      <c r="K239" s="7">
        <f t="shared" si="117"/>
        <v>0</v>
      </c>
      <c r="L239" s="7">
        <f t="shared" si="118"/>
        <v>0</v>
      </c>
      <c r="M239" s="7">
        <f t="shared" si="119"/>
        <v>7039.3668831168843</v>
      </c>
      <c r="N239" s="7">
        <f t="shared" si="120"/>
        <v>0</v>
      </c>
      <c r="O239" s="7">
        <f t="shared" si="121"/>
        <v>0</v>
      </c>
      <c r="P239" s="7">
        <f t="shared" si="122"/>
        <v>0</v>
      </c>
      <c r="Q239" s="7">
        <f t="shared" si="123"/>
        <v>0</v>
      </c>
      <c r="R239" s="7">
        <f t="shared" si="124"/>
        <v>0</v>
      </c>
      <c r="S239" s="7">
        <f t="shared" si="125"/>
        <v>0</v>
      </c>
      <c r="T239" s="7">
        <f t="shared" si="126"/>
        <v>0</v>
      </c>
      <c r="U239" s="7">
        <f t="shared" si="127"/>
        <v>0</v>
      </c>
      <c r="V239" s="7">
        <f t="shared" si="128"/>
        <v>0</v>
      </c>
      <c r="W239" s="91">
        <f t="shared" si="129"/>
        <v>0</v>
      </c>
      <c r="X239" s="91">
        <f t="shared" si="130"/>
        <v>0</v>
      </c>
      <c r="Y239" s="91">
        <f t="shared" si="131"/>
        <v>0</v>
      </c>
      <c r="Z239" s="91">
        <f t="shared" si="132"/>
        <v>0</v>
      </c>
      <c r="AA239" s="102">
        <f t="shared" si="199"/>
        <v>0</v>
      </c>
      <c r="AB239" s="102">
        <f t="shared" si="200"/>
        <v>0</v>
      </c>
      <c r="AC239" s="102">
        <f t="shared" si="201"/>
        <v>0</v>
      </c>
      <c r="AD239" s="106">
        <f t="shared" si="202"/>
        <v>7039.3668831168843</v>
      </c>
      <c r="AE239" s="106">
        <f t="shared" si="203"/>
        <v>0</v>
      </c>
      <c r="AF239" s="106">
        <f t="shared" si="204"/>
        <v>0</v>
      </c>
      <c r="AG239" s="106">
        <f t="shared" si="205"/>
        <v>0</v>
      </c>
      <c r="AH239" s="6">
        <v>0</v>
      </c>
      <c r="AI239" s="1">
        <f t="shared" si="206"/>
        <v>7039.3668831168843</v>
      </c>
    </row>
    <row r="240" spans="1:35">
      <c r="A240" s="26">
        <v>1.7800000000000001E-3</v>
      </c>
      <c r="B240" s="5">
        <f t="shared" si="185"/>
        <v>6726.7809151560987</v>
      </c>
      <c r="C240" s="94" t="s">
        <v>452</v>
      </c>
      <c r="D240" s="94" t="s">
        <v>103</v>
      </c>
      <c r="E240" s="94" t="s">
        <v>111</v>
      </c>
      <c r="F240" s="25">
        <f t="shared" si="197"/>
        <v>1</v>
      </c>
      <c r="G240" s="25">
        <f t="shared" si="198"/>
        <v>1</v>
      </c>
      <c r="H240" s="7">
        <f t="shared" si="114"/>
        <v>0</v>
      </c>
      <c r="I240" s="7">
        <f t="shared" si="115"/>
        <v>0</v>
      </c>
      <c r="J240" s="7">
        <f t="shared" si="116"/>
        <v>0</v>
      </c>
      <c r="K240" s="7">
        <f t="shared" si="117"/>
        <v>0</v>
      </c>
      <c r="L240" s="7">
        <f t="shared" si="118"/>
        <v>0</v>
      </c>
      <c r="M240" s="7">
        <f t="shared" si="119"/>
        <v>6726.7791351560991</v>
      </c>
      <c r="N240" s="7">
        <f t="shared" si="120"/>
        <v>0</v>
      </c>
      <c r="O240" s="7">
        <f t="shared" si="121"/>
        <v>0</v>
      </c>
      <c r="P240" s="7">
        <f t="shared" si="122"/>
        <v>0</v>
      </c>
      <c r="Q240" s="7">
        <f t="shared" si="123"/>
        <v>0</v>
      </c>
      <c r="R240" s="7">
        <f t="shared" si="124"/>
        <v>0</v>
      </c>
      <c r="S240" s="7">
        <f t="shared" si="125"/>
        <v>0</v>
      </c>
      <c r="T240" s="7">
        <f t="shared" si="126"/>
        <v>0</v>
      </c>
      <c r="U240" s="7">
        <f t="shared" si="127"/>
        <v>0</v>
      </c>
      <c r="V240" s="7">
        <f t="shared" si="128"/>
        <v>0</v>
      </c>
      <c r="W240" s="91">
        <f t="shared" si="129"/>
        <v>0</v>
      </c>
      <c r="X240" s="91">
        <f t="shared" si="130"/>
        <v>0</v>
      </c>
      <c r="Y240" s="91">
        <f t="shared" si="131"/>
        <v>0</v>
      </c>
      <c r="Z240" s="91">
        <f t="shared" si="132"/>
        <v>0</v>
      </c>
      <c r="AA240" s="102">
        <f t="shared" si="199"/>
        <v>0</v>
      </c>
      <c r="AB240" s="102">
        <f t="shared" si="200"/>
        <v>0</v>
      </c>
      <c r="AC240" s="102">
        <f t="shared" si="201"/>
        <v>0</v>
      </c>
      <c r="AD240" s="106">
        <f t="shared" si="202"/>
        <v>6726.7791351560991</v>
      </c>
      <c r="AE240" s="106">
        <f t="shared" si="203"/>
        <v>0</v>
      </c>
      <c r="AF240" s="106">
        <f t="shared" si="204"/>
        <v>0</v>
      </c>
      <c r="AG240" s="106">
        <f t="shared" si="205"/>
        <v>0</v>
      </c>
      <c r="AH240" s="6">
        <v>0</v>
      </c>
      <c r="AI240" s="1">
        <f t="shared" si="206"/>
        <v>6726.7791351560991</v>
      </c>
    </row>
    <row r="241" spans="1:35">
      <c r="A241" s="26">
        <v>1.7900000000000001E-3</v>
      </c>
      <c r="B241" s="5">
        <f t="shared" si="185"/>
        <v>1.7900000000000001E-3</v>
      </c>
      <c r="C241" s="94"/>
      <c r="D241" s="94"/>
      <c r="E241" s="94" t="s">
        <v>111</v>
      </c>
      <c r="F241" s="25">
        <f t="shared" si="197"/>
        <v>0</v>
      </c>
      <c r="G241" s="25">
        <f t="shared" si="198"/>
        <v>0</v>
      </c>
      <c r="H241" s="7">
        <f t="shared" si="114"/>
        <v>0</v>
      </c>
      <c r="I241" s="7">
        <f t="shared" si="115"/>
        <v>0</v>
      </c>
      <c r="J241" s="7">
        <f t="shared" si="116"/>
        <v>0</v>
      </c>
      <c r="K241" s="7">
        <f t="shared" si="117"/>
        <v>0</v>
      </c>
      <c r="L241" s="7">
        <f t="shared" si="118"/>
        <v>0</v>
      </c>
      <c r="M241" s="7">
        <f t="shared" si="119"/>
        <v>0</v>
      </c>
      <c r="N241" s="7">
        <f t="shared" si="120"/>
        <v>0</v>
      </c>
      <c r="O241" s="7">
        <f t="shared" si="121"/>
        <v>0</v>
      </c>
      <c r="P241" s="7">
        <f t="shared" si="122"/>
        <v>0</v>
      </c>
      <c r="Q241" s="7">
        <f t="shared" si="123"/>
        <v>0</v>
      </c>
      <c r="R241" s="7">
        <f t="shared" si="124"/>
        <v>0</v>
      </c>
      <c r="S241" s="7">
        <f t="shared" si="125"/>
        <v>0</v>
      </c>
      <c r="T241" s="7">
        <f t="shared" si="126"/>
        <v>0</v>
      </c>
      <c r="U241" s="7">
        <f t="shared" si="127"/>
        <v>0</v>
      </c>
      <c r="V241" s="7">
        <f t="shared" si="128"/>
        <v>0</v>
      </c>
      <c r="W241" s="91">
        <f t="shared" si="129"/>
        <v>0</v>
      </c>
      <c r="X241" s="91">
        <f t="shared" si="130"/>
        <v>0</v>
      </c>
      <c r="Y241" s="91">
        <f t="shared" si="131"/>
        <v>0</v>
      </c>
      <c r="Z241" s="91">
        <f t="shared" si="132"/>
        <v>0</v>
      </c>
      <c r="AA241" s="102">
        <f t="shared" si="199"/>
        <v>0</v>
      </c>
      <c r="AB241" s="102">
        <f t="shared" si="200"/>
        <v>0</v>
      </c>
      <c r="AC241" s="102">
        <f t="shared" si="201"/>
        <v>0</v>
      </c>
      <c r="AD241" s="106">
        <f t="shared" si="202"/>
        <v>0</v>
      </c>
      <c r="AE241" s="106">
        <f t="shared" si="203"/>
        <v>0</v>
      </c>
      <c r="AF241" s="106">
        <f t="shared" si="204"/>
        <v>0</v>
      </c>
      <c r="AG241" s="106">
        <f t="shared" si="205"/>
        <v>0</v>
      </c>
      <c r="AH241" s="6">
        <v>0</v>
      </c>
      <c r="AI241" s="1">
        <f t="shared" si="206"/>
        <v>0</v>
      </c>
    </row>
    <row r="242" spans="1:35">
      <c r="A242" s="26">
        <v>1.8000000000000002E-3</v>
      </c>
      <c r="B242" s="5">
        <f t="shared" si="185"/>
        <v>1.8000000000000002E-3</v>
      </c>
      <c r="C242" s="94"/>
      <c r="D242" s="94"/>
      <c r="E242" s="94" t="s">
        <v>111</v>
      </c>
      <c r="F242" s="25">
        <f t="shared" si="197"/>
        <v>0</v>
      </c>
      <c r="G242" s="25">
        <f t="shared" si="198"/>
        <v>0</v>
      </c>
      <c r="H242" s="7">
        <f t="shared" si="114"/>
        <v>0</v>
      </c>
      <c r="I242" s="7">
        <f t="shared" si="115"/>
        <v>0</v>
      </c>
      <c r="J242" s="7">
        <f t="shared" si="116"/>
        <v>0</v>
      </c>
      <c r="K242" s="7">
        <f t="shared" si="117"/>
        <v>0</v>
      </c>
      <c r="L242" s="7">
        <f t="shared" si="118"/>
        <v>0</v>
      </c>
      <c r="M242" s="7">
        <f t="shared" si="119"/>
        <v>0</v>
      </c>
      <c r="N242" s="7">
        <f t="shared" si="120"/>
        <v>0</v>
      </c>
      <c r="O242" s="7">
        <f t="shared" si="121"/>
        <v>0</v>
      </c>
      <c r="P242" s="7">
        <f t="shared" si="122"/>
        <v>0</v>
      </c>
      <c r="Q242" s="7">
        <f t="shared" si="123"/>
        <v>0</v>
      </c>
      <c r="R242" s="7">
        <f t="shared" si="124"/>
        <v>0</v>
      </c>
      <c r="S242" s="7">
        <f t="shared" si="125"/>
        <v>0</v>
      </c>
      <c r="T242" s="7">
        <f t="shared" si="126"/>
        <v>0</v>
      </c>
      <c r="U242" s="7">
        <f t="shared" si="127"/>
        <v>0</v>
      </c>
      <c r="V242" s="7">
        <f t="shared" si="128"/>
        <v>0</v>
      </c>
      <c r="W242" s="91">
        <f t="shared" si="129"/>
        <v>0</v>
      </c>
      <c r="X242" s="91">
        <f t="shared" si="130"/>
        <v>0</v>
      </c>
      <c r="Y242" s="91">
        <f t="shared" si="131"/>
        <v>0</v>
      </c>
      <c r="Z242" s="91">
        <f t="shared" si="132"/>
        <v>0</v>
      </c>
      <c r="AA242" s="102">
        <f t="shared" si="199"/>
        <v>0</v>
      </c>
      <c r="AB242" s="102">
        <f t="shared" si="200"/>
        <v>0</v>
      </c>
      <c r="AC242" s="102">
        <f t="shared" si="201"/>
        <v>0</v>
      </c>
      <c r="AD242" s="106">
        <f t="shared" si="202"/>
        <v>0</v>
      </c>
      <c r="AE242" s="106">
        <f t="shared" si="203"/>
        <v>0</v>
      </c>
      <c r="AF242" s="106">
        <f t="shared" si="204"/>
        <v>0</v>
      </c>
      <c r="AG242" s="106">
        <f t="shared" si="205"/>
        <v>0</v>
      </c>
      <c r="AH242" s="6">
        <v>0</v>
      </c>
      <c r="AI242" s="1">
        <f t="shared" si="206"/>
        <v>0</v>
      </c>
    </row>
    <row r="243" spans="1:35">
      <c r="A243" s="26">
        <v>1.8100000000000002E-3</v>
      </c>
      <c r="B243" s="5">
        <f t="shared" si="185"/>
        <v>7932.7710759501479</v>
      </c>
      <c r="C243" s="94" t="s">
        <v>438</v>
      </c>
      <c r="D243" s="94" t="s">
        <v>99</v>
      </c>
      <c r="E243" s="94" t="s">
        <v>111</v>
      </c>
      <c r="F243" s="25">
        <f t="shared" si="197"/>
        <v>1</v>
      </c>
      <c r="G243" s="25">
        <f t="shared" si="198"/>
        <v>1</v>
      </c>
      <c r="H243" s="7">
        <f t="shared" si="114"/>
        <v>0</v>
      </c>
      <c r="I243" s="7">
        <f t="shared" si="115"/>
        <v>0</v>
      </c>
      <c r="J243" s="7">
        <f t="shared" si="116"/>
        <v>0</v>
      </c>
      <c r="K243" s="7">
        <f t="shared" si="117"/>
        <v>0</v>
      </c>
      <c r="L243" s="7">
        <f t="shared" si="118"/>
        <v>0</v>
      </c>
      <c r="M243" s="7">
        <f t="shared" si="119"/>
        <v>7932.7692659501481</v>
      </c>
      <c r="N243" s="7">
        <f t="shared" si="120"/>
        <v>0</v>
      </c>
      <c r="O243" s="7">
        <f t="shared" si="121"/>
        <v>0</v>
      </c>
      <c r="P243" s="7">
        <f t="shared" si="122"/>
        <v>0</v>
      </c>
      <c r="Q243" s="7">
        <f t="shared" si="123"/>
        <v>0</v>
      </c>
      <c r="R243" s="7">
        <f t="shared" si="124"/>
        <v>0</v>
      </c>
      <c r="S243" s="7">
        <f t="shared" si="125"/>
        <v>0</v>
      </c>
      <c r="T243" s="7">
        <f t="shared" si="126"/>
        <v>0</v>
      </c>
      <c r="U243" s="7">
        <f t="shared" si="127"/>
        <v>0</v>
      </c>
      <c r="V243" s="7">
        <f t="shared" si="128"/>
        <v>0</v>
      </c>
      <c r="W243" s="91">
        <f t="shared" si="129"/>
        <v>0</v>
      </c>
      <c r="X243" s="91">
        <f t="shared" si="130"/>
        <v>0</v>
      </c>
      <c r="Y243" s="91">
        <f t="shared" si="131"/>
        <v>0</v>
      </c>
      <c r="Z243" s="91">
        <f t="shared" si="132"/>
        <v>0</v>
      </c>
      <c r="AA243" s="102">
        <f t="shared" si="199"/>
        <v>0</v>
      </c>
      <c r="AB243" s="102">
        <f t="shared" si="200"/>
        <v>0</v>
      </c>
      <c r="AC243" s="102">
        <f t="shared" si="201"/>
        <v>0</v>
      </c>
      <c r="AD243" s="106">
        <f t="shared" si="202"/>
        <v>7932.7692659501481</v>
      </c>
      <c r="AE243" s="106">
        <f t="shared" si="203"/>
        <v>0</v>
      </c>
      <c r="AF243" s="106">
        <f t="shared" si="204"/>
        <v>0</v>
      </c>
      <c r="AG243" s="106">
        <f t="shared" si="205"/>
        <v>0</v>
      </c>
      <c r="AH243" s="6">
        <v>0</v>
      </c>
      <c r="AI243" s="1">
        <f t="shared" si="206"/>
        <v>7932.7692659501481</v>
      </c>
    </row>
    <row r="244" spans="1:35">
      <c r="A244" s="26">
        <v>1.8200000000000002E-3</v>
      </c>
      <c r="B244" s="5">
        <f t="shared" si="185"/>
        <v>1.8200000000000002E-3</v>
      </c>
      <c r="D244" s="94"/>
      <c r="E244" s="94" t="s">
        <v>111</v>
      </c>
      <c r="F244" s="25">
        <f t="shared" si="197"/>
        <v>0</v>
      </c>
      <c r="G244" s="25">
        <f t="shared" si="198"/>
        <v>0</v>
      </c>
      <c r="H244" s="7">
        <f t="shared" si="114"/>
        <v>0</v>
      </c>
      <c r="I244" s="7">
        <f t="shared" si="115"/>
        <v>0</v>
      </c>
      <c r="J244" s="7">
        <f t="shared" si="116"/>
        <v>0</v>
      </c>
      <c r="K244" s="7">
        <f t="shared" si="117"/>
        <v>0</v>
      </c>
      <c r="L244" s="7">
        <f t="shared" si="118"/>
        <v>0</v>
      </c>
      <c r="M244" s="7">
        <f t="shared" si="119"/>
        <v>0</v>
      </c>
      <c r="N244" s="7">
        <f t="shared" si="120"/>
        <v>0</v>
      </c>
      <c r="O244" s="7">
        <f t="shared" si="121"/>
        <v>0</v>
      </c>
      <c r="P244" s="7">
        <f t="shared" si="122"/>
        <v>0</v>
      </c>
      <c r="Q244" s="7">
        <f t="shared" si="123"/>
        <v>0</v>
      </c>
      <c r="R244" s="7">
        <f t="shared" si="124"/>
        <v>0</v>
      </c>
      <c r="S244" s="7">
        <f t="shared" si="125"/>
        <v>0</v>
      </c>
      <c r="T244" s="7">
        <f t="shared" si="126"/>
        <v>0</v>
      </c>
      <c r="U244" s="7">
        <f t="shared" si="127"/>
        <v>0</v>
      </c>
      <c r="V244" s="7">
        <f t="shared" si="128"/>
        <v>0</v>
      </c>
      <c r="W244" s="91">
        <f t="shared" si="129"/>
        <v>0</v>
      </c>
      <c r="X244" s="91">
        <f t="shared" si="130"/>
        <v>0</v>
      </c>
      <c r="Y244" s="91">
        <f t="shared" si="131"/>
        <v>0</v>
      </c>
      <c r="Z244" s="91">
        <f t="shared" si="132"/>
        <v>0</v>
      </c>
      <c r="AA244" s="102">
        <f t="shared" si="199"/>
        <v>0</v>
      </c>
      <c r="AB244" s="102">
        <f t="shared" si="200"/>
        <v>0</v>
      </c>
      <c r="AC244" s="102">
        <f t="shared" si="201"/>
        <v>0</v>
      </c>
      <c r="AD244" s="106">
        <f t="shared" si="202"/>
        <v>0</v>
      </c>
      <c r="AE244" s="106">
        <f t="shared" si="203"/>
        <v>0</v>
      </c>
      <c r="AF244" s="106">
        <f t="shared" si="204"/>
        <v>0</v>
      </c>
      <c r="AG244" s="106">
        <f t="shared" si="205"/>
        <v>0</v>
      </c>
      <c r="AH244" s="6">
        <v>0</v>
      </c>
      <c r="AI244" s="1">
        <f t="shared" si="206"/>
        <v>0</v>
      </c>
    </row>
    <row r="245" spans="1:35">
      <c r="A245" s="26">
        <v>1.83E-3</v>
      </c>
      <c r="B245" s="5">
        <f t="shared" si="185"/>
        <v>8093.6922928488166</v>
      </c>
      <c r="C245" s="94" t="s">
        <v>322</v>
      </c>
      <c r="D245" s="94" t="s">
        <v>325</v>
      </c>
      <c r="E245" s="94" t="s">
        <v>111</v>
      </c>
      <c r="F245" s="25">
        <f t="shared" ref="F245:F252" si="207">COUNTIF(H245:Z245,"&gt;1")</f>
        <v>1</v>
      </c>
      <c r="G245" s="25">
        <f t="shared" ref="G245:G252" si="208">COUNTIF(AD245:AH245,"&gt;1")</f>
        <v>1</v>
      </c>
      <c r="H245" s="7">
        <f t="shared" si="114"/>
        <v>0</v>
      </c>
      <c r="I245" s="7">
        <f t="shared" si="115"/>
        <v>0</v>
      </c>
      <c r="J245" s="7">
        <f t="shared" si="116"/>
        <v>0</v>
      </c>
      <c r="K245" s="7">
        <f t="shared" si="117"/>
        <v>0</v>
      </c>
      <c r="L245" s="7">
        <f t="shared" si="118"/>
        <v>0</v>
      </c>
      <c r="M245" s="7">
        <f t="shared" si="119"/>
        <v>0</v>
      </c>
      <c r="N245" s="7">
        <f t="shared" si="120"/>
        <v>8093.6904628488164</v>
      </c>
      <c r="O245" s="7">
        <f t="shared" si="121"/>
        <v>0</v>
      </c>
      <c r="P245" s="7">
        <f t="shared" si="122"/>
        <v>0</v>
      </c>
      <c r="Q245" s="7">
        <f t="shared" si="123"/>
        <v>0</v>
      </c>
      <c r="R245" s="7">
        <f t="shared" si="124"/>
        <v>0</v>
      </c>
      <c r="S245" s="7">
        <f t="shared" si="125"/>
        <v>0</v>
      </c>
      <c r="T245" s="7">
        <f t="shared" si="126"/>
        <v>0</v>
      </c>
      <c r="U245" s="7">
        <f t="shared" si="127"/>
        <v>0</v>
      </c>
      <c r="V245" s="7">
        <f t="shared" si="128"/>
        <v>0</v>
      </c>
      <c r="W245" s="91">
        <f t="shared" si="129"/>
        <v>0</v>
      </c>
      <c r="X245" s="91">
        <f t="shared" si="130"/>
        <v>0</v>
      </c>
      <c r="Y245" s="91">
        <f t="shared" si="131"/>
        <v>0</v>
      </c>
      <c r="Z245" s="91">
        <f t="shared" si="132"/>
        <v>0</v>
      </c>
      <c r="AA245" s="102">
        <f t="shared" ref="AA245:AA252" si="209">LARGE(H245:R245,5)</f>
        <v>0</v>
      </c>
      <c r="AB245" s="102">
        <f t="shared" ref="AB245:AB252" si="210">LARGE(S245:V245,1)</f>
        <v>0</v>
      </c>
      <c r="AC245" s="102">
        <f t="shared" ref="AC245:AC252" si="211">LARGE(W245:Z245,1)</f>
        <v>0</v>
      </c>
      <c r="AD245" s="106">
        <f t="shared" ref="AD245:AD252" si="212">LARGE(H245:R245,1)</f>
        <v>8093.6904628488164</v>
      </c>
      <c r="AE245" s="106">
        <f t="shared" ref="AE245:AE252" si="213">LARGE(H245:R245,2)</f>
        <v>0</v>
      </c>
      <c r="AF245" s="106">
        <f t="shared" ref="AF245:AF252" si="214">LARGE(H245:R245,3)</f>
        <v>0</v>
      </c>
      <c r="AG245" s="106">
        <f t="shared" ref="AG245:AG252" si="215">LARGE(H245:R245,4)</f>
        <v>0</v>
      </c>
      <c r="AH245" s="6">
        <v>0</v>
      </c>
      <c r="AI245" s="1">
        <f t="shared" ref="AI245:AI252" si="216">SUM(AD245:AG245)+AH245</f>
        <v>8093.6904628488164</v>
      </c>
    </row>
    <row r="246" spans="1:35">
      <c r="A246" s="26">
        <v>1.8400000000000001E-3</v>
      </c>
      <c r="B246" s="5">
        <f t="shared" si="185"/>
        <v>8175.1108638175092</v>
      </c>
      <c r="C246" s="94" t="s">
        <v>237</v>
      </c>
      <c r="D246" s="94" t="s">
        <v>99</v>
      </c>
      <c r="E246" s="94" t="s">
        <v>111</v>
      </c>
      <c r="F246" s="25">
        <f t="shared" si="207"/>
        <v>1</v>
      </c>
      <c r="G246" s="25">
        <f t="shared" si="208"/>
        <v>1</v>
      </c>
      <c r="H246" s="7">
        <f t="shared" si="114"/>
        <v>0</v>
      </c>
      <c r="I246" s="7">
        <f t="shared" si="115"/>
        <v>0</v>
      </c>
      <c r="J246" s="7">
        <f t="shared" si="116"/>
        <v>8175.1090238175093</v>
      </c>
      <c r="K246" s="7">
        <f t="shared" si="117"/>
        <v>0</v>
      </c>
      <c r="L246" s="7">
        <f t="shared" si="118"/>
        <v>0</v>
      </c>
      <c r="M246" s="7">
        <f t="shared" si="119"/>
        <v>0</v>
      </c>
      <c r="N246" s="7">
        <f t="shared" si="120"/>
        <v>0</v>
      </c>
      <c r="O246" s="7">
        <f t="shared" si="121"/>
        <v>0</v>
      </c>
      <c r="P246" s="7">
        <f t="shared" si="122"/>
        <v>0</v>
      </c>
      <c r="Q246" s="7">
        <f t="shared" si="123"/>
        <v>0</v>
      </c>
      <c r="R246" s="7">
        <f t="shared" si="124"/>
        <v>0</v>
      </c>
      <c r="S246" s="7">
        <f t="shared" si="125"/>
        <v>0</v>
      </c>
      <c r="T246" s="7">
        <f t="shared" si="126"/>
        <v>0</v>
      </c>
      <c r="U246" s="7">
        <f t="shared" si="127"/>
        <v>0</v>
      </c>
      <c r="V246" s="7">
        <f t="shared" si="128"/>
        <v>0</v>
      </c>
      <c r="W246" s="91">
        <f t="shared" si="129"/>
        <v>0</v>
      </c>
      <c r="X246" s="91">
        <f t="shared" si="130"/>
        <v>0</v>
      </c>
      <c r="Y246" s="91">
        <f t="shared" si="131"/>
        <v>0</v>
      </c>
      <c r="Z246" s="91">
        <f t="shared" si="132"/>
        <v>0</v>
      </c>
      <c r="AA246" s="102">
        <f t="shared" si="209"/>
        <v>0</v>
      </c>
      <c r="AB246" s="102">
        <f t="shared" si="210"/>
        <v>0</v>
      </c>
      <c r="AC246" s="102">
        <f t="shared" si="211"/>
        <v>0</v>
      </c>
      <c r="AD246" s="106">
        <f t="shared" si="212"/>
        <v>8175.1090238175093</v>
      </c>
      <c r="AE246" s="106">
        <f t="shared" si="213"/>
        <v>0</v>
      </c>
      <c r="AF246" s="106">
        <f t="shared" si="214"/>
        <v>0</v>
      </c>
      <c r="AG246" s="106">
        <f t="shared" si="215"/>
        <v>0</v>
      </c>
      <c r="AH246" s="6">
        <v>0</v>
      </c>
      <c r="AI246" s="1">
        <f t="shared" si="216"/>
        <v>8175.1090238175093</v>
      </c>
    </row>
    <row r="247" spans="1:35">
      <c r="A247" s="26">
        <v>1.8500000000000001E-3</v>
      </c>
      <c r="B247" s="5">
        <f t="shared" si="185"/>
        <v>8164.1559538525971</v>
      </c>
      <c r="C247" s="94" t="s">
        <v>238</v>
      </c>
      <c r="D247" s="94" t="s">
        <v>93</v>
      </c>
      <c r="E247" s="94" t="s">
        <v>111</v>
      </c>
      <c r="F247" s="25">
        <f t="shared" si="207"/>
        <v>1</v>
      </c>
      <c r="G247" s="25">
        <f t="shared" si="208"/>
        <v>1</v>
      </c>
      <c r="H247" s="7">
        <f t="shared" si="114"/>
        <v>0</v>
      </c>
      <c r="I247" s="7">
        <f t="shared" si="115"/>
        <v>0</v>
      </c>
      <c r="J247" s="7">
        <f t="shared" si="116"/>
        <v>8164.1541038525975</v>
      </c>
      <c r="K247" s="7">
        <f t="shared" si="117"/>
        <v>0</v>
      </c>
      <c r="L247" s="7">
        <f t="shared" si="118"/>
        <v>0</v>
      </c>
      <c r="M247" s="7">
        <f t="shared" si="119"/>
        <v>0</v>
      </c>
      <c r="N247" s="7">
        <f t="shared" si="120"/>
        <v>0</v>
      </c>
      <c r="O247" s="7">
        <f t="shared" si="121"/>
        <v>0</v>
      </c>
      <c r="P247" s="7">
        <f t="shared" si="122"/>
        <v>0</v>
      </c>
      <c r="Q247" s="7">
        <f t="shared" si="123"/>
        <v>0</v>
      </c>
      <c r="R247" s="7">
        <f t="shared" si="124"/>
        <v>0</v>
      </c>
      <c r="S247" s="7">
        <f t="shared" si="125"/>
        <v>0</v>
      </c>
      <c r="T247" s="7">
        <f t="shared" si="126"/>
        <v>0</v>
      </c>
      <c r="U247" s="7">
        <f t="shared" si="127"/>
        <v>0</v>
      </c>
      <c r="V247" s="7">
        <f t="shared" si="128"/>
        <v>0</v>
      </c>
      <c r="W247" s="91">
        <f t="shared" si="129"/>
        <v>0</v>
      </c>
      <c r="X247" s="91">
        <f t="shared" si="130"/>
        <v>0</v>
      </c>
      <c r="Y247" s="91">
        <f t="shared" si="131"/>
        <v>0</v>
      </c>
      <c r="Z247" s="91">
        <f t="shared" si="132"/>
        <v>0</v>
      </c>
      <c r="AA247" s="102">
        <f t="shared" si="209"/>
        <v>0</v>
      </c>
      <c r="AB247" s="102">
        <f t="shared" si="210"/>
        <v>0</v>
      </c>
      <c r="AC247" s="102">
        <f t="shared" si="211"/>
        <v>0</v>
      </c>
      <c r="AD247" s="106">
        <f t="shared" si="212"/>
        <v>8164.1541038525975</v>
      </c>
      <c r="AE247" s="106">
        <f t="shared" si="213"/>
        <v>0</v>
      </c>
      <c r="AF247" s="106">
        <f t="shared" si="214"/>
        <v>0</v>
      </c>
      <c r="AG247" s="106">
        <f t="shared" si="215"/>
        <v>0</v>
      </c>
      <c r="AH247" s="6">
        <v>0</v>
      </c>
      <c r="AI247" s="1">
        <f t="shared" si="216"/>
        <v>8164.1541038525975</v>
      </c>
    </row>
    <row r="248" spans="1:35">
      <c r="A248" s="26">
        <v>1.8600000000000001E-3</v>
      </c>
      <c r="B248" s="5">
        <f t="shared" si="185"/>
        <v>7921.7701989316292</v>
      </c>
      <c r="C248" s="94" t="s">
        <v>249</v>
      </c>
      <c r="D248" s="94" t="s">
        <v>85</v>
      </c>
      <c r="E248" s="94" t="s">
        <v>111</v>
      </c>
      <c r="F248" s="25">
        <f t="shared" si="207"/>
        <v>1</v>
      </c>
      <c r="G248" s="25">
        <f t="shared" si="208"/>
        <v>1</v>
      </c>
      <c r="H248" s="7">
        <f t="shared" si="114"/>
        <v>0</v>
      </c>
      <c r="I248" s="7">
        <f t="shared" si="115"/>
        <v>0</v>
      </c>
      <c r="J248" s="7">
        <f t="shared" si="116"/>
        <v>7921.7683389316289</v>
      </c>
      <c r="K248" s="7">
        <f t="shared" si="117"/>
        <v>0</v>
      </c>
      <c r="L248" s="7">
        <f t="shared" si="118"/>
        <v>0</v>
      </c>
      <c r="M248" s="7">
        <f t="shared" si="119"/>
        <v>0</v>
      </c>
      <c r="N248" s="7">
        <f t="shared" si="120"/>
        <v>0</v>
      </c>
      <c r="O248" s="7">
        <f t="shared" si="121"/>
        <v>0</v>
      </c>
      <c r="P248" s="7">
        <f t="shared" si="122"/>
        <v>0</v>
      </c>
      <c r="Q248" s="7">
        <f t="shared" si="123"/>
        <v>0</v>
      </c>
      <c r="R248" s="7">
        <f t="shared" si="124"/>
        <v>0</v>
      </c>
      <c r="S248" s="7">
        <f t="shared" si="125"/>
        <v>0</v>
      </c>
      <c r="T248" s="7">
        <f t="shared" si="126"/>
        <v>0</v>
      </c>
      <c r="U248" s="7">
        <f t="shared" si="127"/>
        <v>0</v>
      </c>
      <c r="V248" s="7">
        <f t="shared" si="128"/>
        <v>0</v>
      </c>
      <c r="W248" s="91">
        <f t="shared" si="129"/>
        <v>0</v>
      </c>
      <c r="X248" s="91">
        <f t="shared" si="130"/>
        <v>0</v>
      </c>
      <c r="Y248" s="91">
        <f t="shared" si="131"/>
        <v>0</v>
      </c>
      <c r="Z248" s="91">
        <f t="shared" si="132"/>
        <v>0</v>
      </c>
      <c r="AA248" s="102">
        <f t="shared" si="209"/>
        <v>0</v>
      </c>
      <c r="AB248" s="102">
        <f t="shared" si="210"/>
        <v>0</v>
      </c>
      <c r="AC248" s="102">
        <f t="shared" si="211"/>
        <v>0</v>
      </c>
      <c r="AD248" s="106">
        <f t="shared" si="212"/>
        <v>7921.7683389316289</v>
      </c>
      <c r="AE248" s="106">
        <f t="shared" si="213"/>
        <v>0</v>
      </c>
      <c r="AF248" s="106">
        <f t="shared" si="214"/>
        <v>0</v>
      </c>
      <c r="AG248" s="106">
        <f t="shared" si="215"/>
        <v>0</v>
      </c>
      <c r="AH248" s="6">
        <v>0</v>
      </c>
      <c r="AI248" s="1">
        <f t="shared" si="216"/>
        <v>7921.7683389316289</v>
      </c>
    </row>
    <row r="249" spans="1:35">
      <c r="A249" s="26">
        <v>1.8700000000000001E-3</v>
      </c>
      <c r="B249" s="5">
        <f t="shared" si="185"/>
        <v>6989.4856176099429</v>
      </c>
      <c r="C249" s="94" t="s">
        <v>278</v>
      </c>
      <c r="D249" s="94" t="s">
        <v>93</v>
      </c>
      <c r="E249" s="94" t="s">
        <v>111</v>
      </c>
      <c r="F249" s="25">
        <f t="shared" si="207"/>
        <v>1</v>
      </c>
      <c r="G249" s="25">
        <f t="shared" si="208"/>
        <v>1</v>
      </c>
      <c r="H249" s="7">
        <f t="shared" si="114"/>
        <v>0</v>
      </c>
      <c r="I249" s="7">
        <f t="shared" si="115"/>
        <v>0</v>
      </c>
      <c r="J249" s="7">
        <f t="shared" si="116"/>
        <v>6989.4837476099428</v>
      </c>
      <c r="K249" s="7">
        <f t="shared" si="117"/>
        <v>0</v>
      </c>
      <c r="L249" s="7">
        <f t="shared" si="118"/>
        <v>0</v>
      </c>
      <c r="M249" s="7">
        <f t="shared" si="119"/>
        <v>0</v>
      </c>
      <c r="N249" s="7">
        <f t="shared" si="120"/>
        <v>0</v>
      </c>
      <c r="O249" s="7">
        <f t="shared" si="121"/>
        <v>0</v>
      </c>
      <c r="P249" s="7">
        <f t="shared" si="122"/>
        <v>0</v>
      </c>
      <c r="Q249" s="7">
        <f t="shared" si="123"/>
        <v>0</v>
      </c>
      <c r="R249" s="7">
        <f t="shared" si="124"/>
        <v>0</v>
      </c>
      <c r="S249" s="7">
        <f t="shared" si="125"/>
        <v>0</v>
      </c>
      <c r="T249" s="7">
        <f t="shared" si="126"/>
        <v>0</v>
      </c>
      <c r="U249" s="7">
        <f t="shared" si="127"/>
        <v>0</v>
      </c>
      <c r="V249" s="7">
        <f t="shared" si="128"/>
        <v>0</v>
      </c>
      <c r="W249" s="91">
        <f t="shared" si="129"/>
        <v>0</v>
      </c>
      <c r="X249" s="91">
        <f t="shared" si="130"/>
        <v>0</v>
      </c>
      <c r="Y249" s="91">
        <f t="shared" si="131"/>
        <v>0</v>
      </c>
      <c r="Z249" s="91">
        <f t="shared" si="132"/>
        <v>0</v>
      </c>
      <c r="AA249" s="102">
        <f t="shared" si="209"/>
        <v>0</v>
      </c>
      <c r="AB249" s="102">
        <f t="shared" si="210"/>
        <v>0</v>
      </c>
      <c r="AC249" s="102">
        <f t="shared" si="211"/>
        <v>0</v>
      </c>
      <c r="AD249" s="106">
        <f t="shared" si="212"/>
        <v>6989.4837476099428</v>
      </c>
      <c r="AE249" s="106">
        <f t="shared" si="213"/>
        <v>0</v>
      </c>
      <c r="AF249" s="106">
        <f t="shared" si="214"/>
        <v>0</v>
      </c>
      <c r="AG249" s="106">
        <f t="shared" si="215"/>
        <v>0</v>
      </c>
      <c r="AH249" s="6">
        <v>0</v>
      </c>
      <c r="AI249" s="1">
        <f t="shared" si="216"/>
        <v>6989.4837476099428</v>
      </c>
    </row>
    <row r="250" spans="1:35">
      <c r="A250" s="26">
        <v>1.8800000000000002E-3</v>
      </c>
      <c r="B250" s="5">
        <f t="shared" si="185"/>
        <v>6496.3587308974584</v>
      </c>
      <c r="C250" s="94" t="s">
        <v>290</v>
      </c>
      <c r="D250" s="94" t="s">
        <v>93</v>
      </c>
      <c r="E250" s="94" t="s">
        <v>111</v>
      </c>
      <c r="F250" s="25">
        <f t="shared" si="207"/>
        <v>1</v>
      </c>
      <c r="G250" s="25">
        <f t="shared" si="208"/>
        <v>1</v>
      </c>
      <c r="H250" s="7">
        <f t="shared" si="114"/>
        <v>0</v>
      </c>
      <c r="I250" s="7">
        <f t="shared" si="115"/>
        <v>0</v>
      </c>
      <c r="J250" s="7">
        <f t="shared" si="116"/>
        <v>6496.3568508974586</v>
      </c>
      <c r="K250" s="7">
        <f t="shared" si="117"/>
        <v>0</v>
      </c>
      <c r="L250" s="7">
        <f t="shared" si="118"/>
        <v>0</v>
      </c>
      <c r="M250" s="7">
        <f t="shared" si="119"/>
        <v>0</v>
      </c>
      <c r="N250" s="7">
        <f t="shared" si="120"/>
        <v>0</v>
      </c>
      <c r="O250" s="7">
        <f t="shared" si="121"/>
        <v>0</v>
      </c>
      <c r="P250" s="7">
        <f t="shared" si="122"/>
        <v>0</v>
      </c>
      <c r="Q250" s="7">
        <f t="shared" si="123"/>
        <v>0</v>
      </c>
      <c r="R250" s="7">
        <f t="shared" si="124"/>
        <v>0</v>
      </c>
      <c r="S250" s="7">
        <f t="shared" si="125"/>
        <v>0</v>
      </c>
      <c r="T250" s="7">
        <f t="shared" si="126"/>
        <v>0</v>
      </c>
      <c r="U250" s="7">
        <f t="shared" si="127"/>
        <v>0</v>
      </c>
      <c r="V250" s="7">
        <f t="shared" si="128"/>
        <v>0</v>
      </c>
      <c r="W250" s="91">
        <f t="shared" si="129"/>
        <v>0</v>
      </c>
      <c r="X250" s="91">
        <f t="shared" si="130"/>
        <v>0</v>
      </c>
      <c r="Y250" s="91">
        <f t="shared" si="131"/>
        <v>0</v>
      </c>
      <c r="Z250" s="91">
        <f t="shared" si="132"/>
        <v>0</v>
      </c>
      <c r="AA250" s="102">
        <f t="shared" si="209"/>
        <v>0</v>
      </c>
      <c r="AB250" s="102">
        <f t="shared" si="210"/>
        <v>0</v>
      </c>
      <c r="AC250" s="102">
        <f t="shared" si="211"/>
        <v>0</v>
      </c>
      <c r="AD250" s="106">
        <f t="shared" si="212"/>
        <v>6496.3568508974586</v>
      </c>
      <c r="AE250" s="106">
        <f t="shared" si="213"/>
        <v>0</v>
      </c>
      <c r="AF250" s="106">
        <f t="shared" si="214"/>
        <v>0</v>
      </c>
      <c r="AG250" s="106">
        <f t="shared" si="215"/>
        <v>0</v>
      </c>
      <c r="AH250" s="6">
        <v>0</v>
      </c>
      <c r="AI250" s="1">
        <f t="shared" si="216"/>
        <v>6496.3568508974586</v>
      </c>
    </row>
    <row r="251" spans="1:35">
      <c r="A251" s="26">
        <v>1.8900000000000002E-3</v>
      </c>
      <c r="B251" s="5">
        <f t="shared" si="185"/>
        <v>6464.7644684773195</v>
      </c>
      <c r="C251" s="94" t="s">
        <v>291</v>
      </c>
      <c r="D251" s="94" t="s">
        <v>93</v>
      </c>
      <c r="E251" s="94" t="s">
        <v>111</v>
      </c>
      <c r="F251" s="25">
        <f t="shared" si="207"/>
        <v>1</v>
      </c>
      <c r="G251" s="25">
        <f t="shared" si="208"/>
        <v>1</v>
      </c>
      <c r="H251" s="7">
        <f t="shared" si="114"/>
        <v>0</v>
      </c>
      <c r="I251" s="7">
        <f t="shared" si="115"/>
        <v>0</v>
      </c>
      <c r="J251" s="7">
        <f t="shared" si="116"/>
        <v>6464.7625784773199</v>
      </c>
      <c r="K251" s="7">
        <f t="shared" si="117"/>
        <v>0</v>
      </c>
      <c r="L251" s="7">
        <f t="shared" si="118"/>
        <v>0</v>
      </c>
      <c r="M251" s="7">
        <f t="shared" si="119"/>
        <v>0</v>
      </c>
      <c r="N251" s="7">
        <f t="shared" si="120"/>
        <v>0</v>
      </c>
      <c r="O251" s="7">
        <f t="shared" si="121"/>
        <v>0</v>
      </c>
      <c r="P251" s="7">
        <f t="shared" si="122"/>
        <v>0</v>
      </c>
      <c r="Q251" s="7">
        <f t="shared" si="123"/>
        <v>0</v>
      </c>
      <c r="R251" s="7">
        <f t="shared" si="124"/>
        <v>0</v>
      </c>
      <c r="S251" s="7">
        <f t="shared" si="125"/>
        <v>0</v>
      </c>
      <c r="T251" s="7">
        <f t="shared" si="126"/>
        <v>0</v>
      </c>
      <c r="U251" s="7">
        <f t="shared" si="127"/>
        <v>0</v>
      </c>
      <c r="V251" s="7">
        <f t="shared" si="128"/>
        <v>0</v>
      </c>
      <c r="W251" s="91">
        <f t="shared" si="129"/>
        <v>0</v>
      </c>
      <c r="X251" s="91">
        <f t="shared" si="130"/>
        <v>0</v>
      </c>
      <c r="Y251" s="91">
        <f t="shared" si="131"/>
        <v>0</v>
      </c>
      <c r="Z251" s="91">
        <f t="shared" si="132"/>
        <v>0</v>
      </c>
      <c r="AA251" s="102">
        <f t="shared" si="209"/>
        <v>0</v>
      </c>
      <c r="AB251" s="102">
        <f t="shared" si="210"/>
        <v>0</v>
      </c>
      <c r="AC251" s="102">
        <f t="shared" si="211"/>
        <v>0</v>
      </c>
      <c r="AD251" s="106">
        <f t="shared" si="212"/>
        <v>6464.7625784773199</v>
      </c>
      <c r="AE251" s="106">
        <f t="shared" si="213"/>
        <v>0</v>
      </c>
      <c r="AF251" s="106">
        <f t="shared" si="214"/>
        <v>0</v>
      </c>
      <c r="AG251" s="106">
        <f t="shared" si="215"/>
        <v>0</v>
      </c>
      <c r="AH251" s="6">
        <v>0</v>
      </c>
      <c r="AI251" s="1">
        <f t="shared" si="216"/>
        <v>6464.7625784773199</v>
      </c>
    </row>
    <row r="252" spans="1:35">
      <c r="A252" s="26">
        <v>1.9000000000000002E-3</v>
      </c>
      <c r="B252" s="5">
        <f t="shared" si="185"/>
        <v>1.9000000000000002E-3</v>
      </c>
      <c r="C252" s="94"/>
      <c r="D252" s="94"/>
      <c r="E252" s="94" t="s">
        <v>111</v>
      </c>
      <c r="F252" s="25">
        <f t="shared" si="207"/>
        <v>0</v>
      </c>
      <c r="G252" s="25">
        <f t="shared" si="208"/>
        <v>0</v>
      </c>
      <c r="H252" s="7">
        <f t="shared" si="114"/>
        <v>0</v>
      </c>
      <c r="I252" s="7">
        <f t="shared" si="115"/>
        <v>0</v>
      </c>
      <c r="J252" s="7">
        <f t="shared" si="116"/>
        <v>0</v>
      </c>
      <c r="K252" s="7">
        <f t="shared" si="117"/>
        <v>0</v>
      </c>
      <c r="L252" s="7">
        <f t="shared" si="118"/>
        <v>0</v>
      </c>
      <c r="M252" s="7">
        <f t="shared" si="119"/>
        <v>0</v>
      </c>
      <c r="N252" s="7">
        <f t="shared" si="120"/>
        <v>0</v>
      </c>
      <c r="O252" s="7">
        <f t="shared" si="121"/>
        <v>0</v>
      </c>
      <c r="P252" s="7">
        <f t="shared" si="122"/>
        <v>0</v>
      </c>
      <c r="Q252" s="7">
        <f t="shared" si="123"/>
        <v>0</v>
      </c>
      <c r="R252" s="7">
        <f t="shared" si="124"/>
        <v>0</v>
      </c>
      <c r="S252" s="7">
        <f t="shared" si="125"/>
        <v>0</v>
      </c>
      <c r="T252" s="7">
        <f t="shared" si="126"/>
        <v>0</v>
      </c>
      <c r="U252" s="7">
        <f t="shared" si="127"/>
        <v>0</v>
      </c>
      <c r="V252" s="7">
        <f t="shared" si="128"/>
        <v>0</v>
      </c>
      <c r="W252" s="91">
        <f t="shared" si="129"/>
        <v>0</v>
      </c>
      <c r="X252" s="91">
        <f t="shared" si="130"/>
        <v>0</v>
      </c>
      <c r="Y252" s="91">
        <f t="shared" si="131"/>
        <v>0</v>
      </c>
      <c r="Z252" s="91">
        <f t="shared" si="132"/>
        <v>0</v>
      </c>
      <c r="AA252" s="102">
        <f t="shared" si="209"/>
        <v>0</v>
      </c>
      <c r="AB252" s="102">
        <f t="shared" si="210"/>
        <v>0</v>
      </c>
      <c r="AC252" s="102">
        <f t="shared" si="211"/>
        <v>0</v>
      </c>
      <c r="AD252" s="106">
        <f t="shared" si="212"/>
        <v>0</v>
      </c>
      <c r="AE252" s="106">
        <f t="shared" si="213"/>
        <v>0</v>
      </c>
      <c r="AF252" s="106">
        <f t="shared" si="214"/>
        <v>0</v>
      </c>
      <c r="AG252" s="106">
        <f t="shared" si="215"/>
        <v>0</v>
      </c>
      <c r="AH252" s="6">
        <v>0</v>
      </c>
      <c r="AI252" s="1">
        <f t="shared" si="216"/>
        <v>0</v>
      </c>
    </row>
    <row r="253" spans="1:35">
      <c r="A253" s="26">
        <v>1.9100000000000002E-3</v>
      </c>
      <c r="B253" s="5">
        <f t="shared" si="185"/>
        <v>16351.536673566055</v>
      </c>
      <c r="C253" s="94" t="s">
        <v>236</v>
      </c>
      <c r="D253" s="94" t="s">
        <v>85</v>
      </c>
      <c r="E253" s="94" t="s">
        <v>111</v>
      </c>
      <c r="F253" s="25">
        <f t="shared" ref="F253:F267" si="217">COUNTIF(H253:Z253,"&gt;1")</f>
        <v>2</v>
      </c>
      <c r="G253" s="25">
        <f t="shared" ref="G253:G267" si="218">COUNTIF(AD253:AH253,"&gt;1")</f>
        <v>2</v>
      </c>
      <c r="H253" s="7">
        <f t="shared" si="114"/>
        <v>0</v>
      </c>
      <c r="I253" s="7">
        <f t="shared" si="115"/>
        <v>0</v>
      </c>
      <c r="J253" s="7">
        <f t="shared" si="116"/>
        <v>8179.6822555381523</v>
      </c>
      <c r="K253" s="7">
        <f t="shared" si="117"/>
        <v>8171.8525080279023</v>
      </c>
      <c r="L253" s="7">
        <f t="shared" si="118"/>
        <v>0</v>
      </c>
      <c r="M253" s="7">
        <f t="shared" si="119"/>
        <v>0</v>
      </c>
      <c r="N253" s="7">
        <f t="shared" si="120"/>
        <v>0</v>
      </c>
      <c r="O253" s="7">
        <f t="shared" si="121"/>
        <v>0</v>
      </c>
      <c r="P253" s="7">
        <f t="shared" si="122"/>
        <v>0</v>
      </c>
      <c r="Q253" s="7">
        <f t="shared" si="123"/>
        <v>0</v>
      </c>
      <c r="R253" s="7">
        <f t="shared" si="124"/>
        <v>0</v>
      </c>
      <c r="S253" s="7">
        <f t="shared" si="125"/>
        <v>0</v>
      </c>
      <c r="T253" s="7">
        <f t="shared" si="126"/>
        <v>0</v>
      </c>
      <c r="U253" s="7">
        <f t="shared" si="127"/>
        <v>0</v>
      </c>
      <c r="V253" s="7">
        <f t="shared" si="128"/>
        <v>0</v>
      </c>
      <c r="W253" s="91">
        <f t="shared" si="129"/>
        <v>0</v>
      </c>
      <c r="X253" s="91">
        <f t="shared" si="130"/>
        <v>0</v>
      </c>
      <c r="Y253" s="91">
        <f t="shared" si="131"/>
        <v>0</v>
      </c>
      <c r="Z253" s="91">
        <f t="shared" si="132"/>
        <v>0</v>
      </c>
      <c r="AA253" s="102">
        <f t="shared" ref="AA253:AA267" si="219">LARGE(H253:R253,5)</f>
        <v>0</v>
      </c>
      <c r="AB253" s="102">
        <f t="shared" ref="AB253:AB267" si="220">LARGE(S253:V253,1)</f>
        <v>0</v>
      </c>
      <c r="AC253" s="102">
        <f t="shared" ref="AC253:AC267" si="221">LARGE(W253:Z253,1)</f>
        <v>0</v>
      </c>
      <c r="AD253" s="106">
        <f t="shared" ref="AD253:AD267" si="222">LARGE(H253:R253,1)</f>
        <v>8179.6822555381523</v>
      </c>
      <c r="AE253" s="106">
        <f t="shared" ref="AE253:AE267" si="223">LARGE(H253:R253,2)</f>
        <v>8171.8525080279023</v>
      </c>
      <c r="AF253" s="106">
        <f t="shared" ref="AF253:AF267" si="224">LARGE(H253:R253,3)</f>
        <v>0</v>
      </c>
      <c r="AG253" s="106">
        <f t="shared" ref="AG253:AG267" si="225">LARGE(H253:R253,4)</f>
        <v>0</v>
      </c>
      <c r="AH253" s="6">
        <v>0</v>
      </c>
      <c r="AI253" s="1">
        <f t="shared" ref="AI253:AI267" si="226">SUM(AD253:AG253)+AH253</f>
        <v>16351.534763566055</v>
      </c>
    </row>
    <row r="254" spans="1:35">
      <c r="A254" s="26">
        <v>1.9200000000000003E-3</v>
      </c>
      <c r="B254" s="5">
        <f t="shared" si="185"/>
        <v>7944.150567180267</v>
      </c>
      <c r="C254" s="94" t="s">
        <v>246</v>
      </c>
      <c r="D254" s="94" t="s">
        <v>293</v>
      </c>
      <c r="E254" s="94" t="s">
        <v>111</v>
      </c>
      <c r="F254" s="25">
        <f t="shared" si="217"/>
        <v>1</v>
      </c>
      <c r="G254" s="25">
        <f t="shared" si="218"/>
        <v>1</v>
      </c>
      <c r="H254" s="7">
        <f t="shared" si="114"/>
        <v>0</v>
      </c>
      <c r="I254" s="7">
        <f t="shared" si="115"/>
        <v>0</v>
      </c>
      <c r="J254" s="7">
        <f t="shared" si="116"/>
        <v>7944.1486471802673</v>
      </c>
      <c r="K254" s="7">
        <f t="shared" si="117"/>
        <v>0</v>
      </c>
      <c r="L254" s="7">
        <f t="shared" si="118"/>
        <v>0</v>
      </c>
      <c r="M254" s="7">
        <f t="shared" si="119"/>
        <v>0</v>
      </c>
      <c r="N254" s="7">
        <f t="shared" si="120"/>
        <v>0</v>
      </c>
      <c r="O254" s="7">
        <f t="shared" si="121"/>
        <v>0</v>
      </c>
      <c r="P254" s="7">
        <f t="shared" si="122"/>
        <v>0</v>
      </c>
      <c r="Q254" s="7">
        <f t="shared" si="123"/>
        <v>0</v>
      </c>
      <c r="R254" s="7">
        <f t="shared" si="124"/>
        <v>0</v>
      </c>
      <c r="S254" s="7">
        <f t="shared" si="125"/>
        <v>0</v>
      </c>
      <c r="T254" s="7">
        <f t="shared" si="126"/>
        <v>0</v>
      </c>
      <c r="U254" s="7">
        <f t="shared" si="127"/>
        <v>0</v>
      </c>
      <c r="V254" s="7">
        <f t="shared" si="128"/>
        <v>0</v>
      </c>
      <c r="W254" s="91">
        <f t="shared" si="129"/>
        <v>0</v>
      </c>
      <c r="X254" s="91">
        <f t="shared" si="130"/>
        <v>0</v>
      </c>
      <c r="Y254" s="91">
        <f t="shared" si="131"/>
        <v>0</v>
      </c>
      <c r="Z254" s="91">
        <f t="shared" si="132"/>
        <v>0</v>
      </c>
      <c r="AA254" s="102">
        <f t="shared" si="219"/>
        <v>0</v>
      </c>
      <c r="AB254" s="102">
        <f t="shared" si="220"/>
        <v>0</v>
      </c>
      <c r="AC254" s="102">
        <f t="shared" si="221"/>
        <v>0</v>
      </c>
      <c r="AD254" s="106">
        <f t="shared" si="222"/>
        <v>7944.1486471802673</v>
      </c>
      <c r="AE254" s="106">
        <f t="shared" si="223"/>
        <v>0</v>
      </c>
      <c r="AF254" s="106">
        <f t="shared" si="224"/>
        <v>0</v>
      </c>
      <c r="AG254" s="106">
        <f t="shared" si="225"/>
        <v>0</v>
      </c>
      <c r="AH254" s="6">
        <v>0</v>
      </c>
      <c r="AI254" s="1">
        <f t="shared" si="226"/>
        <v>7944.1486471802673</v>
      </c>
    </row>
    <row r="255" spans="1:35">
      <c r="A255" s="26">
        <v>1.9300000000000001E-3</v>
      </c>
      <c r="B255" s="5">
        <f t="shared" si="185"/>
        <v>1.9300000000000001E-3</v>
      </c>
      <c r="C255" s="94"/>
      <c r="D255" s="94"/>
      <c r="E255" s="94" t="s">
        <v>111</v>
      </c>
      <c r="F255" s="25">
        <f t="shared" si="217"/>
        <v>0</v>
      </c>
      <c r="G255" s="25">
        <f t="shared" si="218"/>
        <v>0</v>
      </c>
      <c r="H255" s="7">
        <f t="shared" si="114"/>
        <v>0</v>
      </c>
      <c r="I255" s="7">
        <f t="shared" si="115"/>
        <v>0</v>
      </c>
      <c r="J255" s="7">
        <f t="shared" si="116"/>
        <v>0</v>
      </c>
      <c r="K255" s="7">
        <f t="shared" si="117"/>
        <v>0</v>
      </c>
      <c r="L255" s="7">
        <f t="shared" si="118"/>
        <v>0</v>
      </c>
      <c r="M255" s="7">
        <f t="shared" si="119"/>
        <v>0</v>
      </c>
      <c r="N255" s="7">
        <f t="shared" si="120"/>
        <v>0</v>
      </c>
      <c r="O255" s="7">
        <f t="shared" si="121"/>
        <v>0</v>
      </c>
      <c r="P255" s="7">
        <f t="shared" si="122"/>
        <v>0</v>
      </c>
      <c r="Q255" s="7">
        <f t="shared" si="123"/>
        <v>0</v>
      </c>
      <c r="R255" s="7">
        <f t="shared" si="124"/>
        <v>0</v>
      </c>
      <c r="S255" s="7">
        <f t="shared" si="125"/>
        <v>0</v>
      </c>
      <c r="T255" s="7">
        <f t="shared" si="126"/>
        <v>0</v>
      </c>
      <c r="U255" s="7">
        <f t="shared" si="127"/>
        <v>0</v>
      </c>
      <c r="V255" s="7">
        <f t="shared" si="128"/>
        <v>0</v>
      </c>
      <c r="W255" s="91">
        <f t="shared" si="129"/>
        <v>0</v>
      </c>
      <c r="X255" s="91">
        <f t="shared" si="130"/>
        <v>0</v>
      </c>
      <c r="Y255" s="91">
        <f t="shared" si="131"/>
        <v>0</v>
      </c>
      <c r="Z255" s="91">
        <f t="shared" si="132"/>
        <v>0</v>
      </c>
      <c r="AA255" s="102">
        <f t="shared" si="219"/>
        <v>0</v>
      </c>
      <c r="AB255" s="102">
        <f t="shared" si="220"/>
        <v>0</v>
      </c>
      <c r="AC255" s="102">
        <f t="shared" si="221"/>
        <v>0</v>
      </c>
      <c r="AD255" s="106">
        <f t="shared" si="222"/>
        <v>0</v>
      </c>
      <c r="AE255" s="106">
        <f t="shared" si="223"/>
        <v>0</v>
      </c>
      <c r="AF255" s="106">
        <f t="shared" si="224"/>
        <v>0</v>
      </c>
      <c r="AG255" s="106">
        <f t="shared" si="225"/>
        <v>0</v>
      </c>
      <c r="AH255" s="6">
        <v>0</v>
      </c>
      <c r="AI255" s="1">
        <f t="shared" si="226"/>
        <v>0</v>
      </c>
    </row>
    <row r="256" spans="1:35">
      <c r="A256" s="26">
        <v>1.9400000000000001E-3</v>
      </c>
      <c r="B256" s="5">
        <f t="shared" si="185"/>
        <v>7148.7259059724256</v>
      </c>
      <c r="C256" s="94" t="s">
        <v>275</v>
      </c>
      <c r="D256" s="94" t="s">
        <v>99</v>
      </c>
      <c r="E256" s="94" t="s">
        <v>111</v>
      </c>
      <c r="F256" s="25">
        <f t="shared" si="217"/>
        <v>1</v>
      </c>
      <c r="G256" s="25">
        <f t="shared" si="218"/>
        <v>1</v>
      </c>
      <c r="H256" s="7">
        <f t="shared" si="114"/>
        <v>0</v>
      </c>
      <c r="I256" s="7">
        <f t="shared" si="115"/>
        <v>0</v>
      </c>
      <c r="J256" s="7">
        <f t="shared" si="116"/>
        <v>7148.7239659724255</v>
      </c>
      <c r="K256" s="7">
        <f t="shared" si="117"/>
        <v>0</v>
      </c>
      <c r="L256" s="7">
        <f t="shared" si="118"/>
        <v>0</v>
      </c>
      <c r="M256" s="7">
        <f t="shared" si="119"/>
        <v>0</v>
      </c>
      <c r="N256" s="7">
        <f t="shared" si="120"/>
        <v>0</v>
      </c>
      <c r="O256" s="7">
        <f t="shared" si="121"/>
        <v>0</v>
      </c>
      <c r="P256" s="7">
        <f t="shared" si="122"/>
        <v>0</v>
      </c>
      <c r="Q256" s="7">
        <f t="shared" si="123"/>
        <v>0</v>
      </c>
      <c r="R256" s="7">
        <f t="shared" si="124"/>
        <v>0</v>
      </c>
      <c r="S256" s="7">
        <f t="shared" si="125"/>
        <v>0</v>
      </c>
      <c r="T256" s="7">
        <f t="shared" si="126"/>
        <v>0</v>
      </c>
      <c r="U256" s="7">
        <f t="shared" si="127"/>
        <v>0</v>
      </c>
      <c r="V256" s="7">
        <f t="shared" si="128"/>
        <v>0</v>
      </c>
      <c r="W256" s="91">
        <f t="shared" si="129"/>
        <v>0</v>
      </c>
      <c r="X256" s="91">
        <f t="shared" si="130"/>
        <v>0</v>
      </c>
      <c r="Y256" s="91">
        <f t="shared" si="131"/>
        <v>0</v>
      </c>
      <c r="Z256" s="91">
        <f t="shared" si="132"/>
        <v>0</v>
      </c>
      <c r="AA256" s="102">
        <f t="shared" si="219"/>
        <v>0</v>
      </c>
      <c r="AB256" s="102">
        <f t="shared" si="220"/>
        <v>0</v>
      </c>
      <c r="AC256" s="102">
        <f t="shared" si="221"/>
        <v>0</v>
      </c>
      <c r="AD256" s="106">
        <f t="shared" si="222"/>
        <v>7148.7239659724255</v>
      </c>
      <c r="AE256" s="106">
        <f t="shared" si="223"/>
        <v>0</v>
      </c>
      <c r="AF256" s="106">
        <f t="shared" si="224"/>
        <v>0</v>
      </c>
      <c r="AG256" s="106">
        <f t="shared" si="225"/>
        <v>0</v>
      </c>
      <c r="AH256" s="6">
        <v>0</v>
      </c>
      <c r="AI256" s="1">
        <f t="shared" si="226"/>
        <v>7148.7239659724255</v>
      </c>
    </row>
    <row r="257" spans="1:35">
      <c r="A257" s="26">
        <v>1.9500000000000001E-3</v>
      </c>
      <c r="B257" s="5">
        <f t="shared" si="185"/>
        <v>6935.7765444407551</v>
      </c>
      <c r="C257" s="94" t="s">
        <v>281</v>
      </c>
      <c r="D257" s="94" t="s">
        <v>93</v>
      </c>
      <c r="E257" s="94" t="s">
        <v>111</v>
      </c>
      <c r="F257" s="25">
        <f t="shared" si="217"/>
        <v>1</v>
      </c>
      <c r="G257" s="25">
        <f t="shared" si="218"/>
        <v>1</v>
      </c>
      <c r="H257" s="7">
        <f t="shared" si="114"/>
        <v>0</v>
      </c>
      <c r="I257" s="7">
        <f t="shared" si="115"/>
        <v>0</v>
      </c>
      <c r="J257" s="7">
        <f t="shared" si="116"/>
        <v>6935.7745944407552</v>
      </c>
      <c r="K257" s="7">
        <f t="shared" si="117"/>
        <v>0</v>
      </c>
      <c r="L257" s="7">
        <f t="shared" si="118"/>
        <v>0</v>
      </c>
      <c r="M257" s="7">
        <f t="shared" si="119"/>
        <v>0</v>
      </c>
      <c r="N257" s="7">
        <f t="shared" si="120"/>
        <v>0</v>
      </c>
      <c r="O257" s="7">
        <f t="shared" si="121"/>
        <v>0</v>
      </c>
      <c r="P257" s="7">
        <f t="shared" si="122"/>
        <v>0</v>
      </c>
      <c r="Q257" s="7">
        <f t="shared" si="123"/>
        <v>0</v>
      </c>
      <c r="R257" s="7">
        <f t="shared" si="124"/>
        <v>0</v>
      </c>
      <c r="S257" s="7">
        <f t="shared" si="125"/>
        <v>0</v>
      </c>
      <c r="T257" s="7">
        <f t="shared" si="126"/>
        <v>0</v>
      </c>
      <c r="U257" s="7">
        <f t="shared" si="127"/>
        <v>0</v>
      </c>
      <c r="V257" s="7">
        <f t="shared" si="128"/>
        <v>0</v>
      </c>
      <c r="W257" s="91">
        <f t="shared" si="129"/>
        <v>0</v>
      </c>
      <c r="X257" s="91">
        <f t="shared" si="130"/>
        <v>0</v>
      </c>
      <c r="Y257" s="91">
        <f t="shared" si="131"/>
        <v>0</v>
      </c>
      <c r="Z257" s="91">
        <f t="shared" si="132"/>
        <v>0</v>
      </c>
      <c r="AA257" s="102">
        <f t="shared" si="219"/>
        <v>0</v>
      </c>
      <c r="AB257" s="102">
        <f t="shared" si="220"/>
        <v>0</v>
      </c>
      <c r="AC257" s="102">
        <f t="shared" si="221"/>
        <v>0</v>
      </c>
      <c r="AD257" s="106">
        <f t="shared" si="222"/>
        <v>6935.7745944407552</v>
      </c>
      <c r="AE257" s="106">
        <f t="shared" si="223"/>
        <v>0</v>
      </c>
      <c r="AF257" s="106">
        <f t="shared" si="224"/>
        <v>0</v>
      </c>
      <c r="AG257" s="106">
        <f t="shared" si="225"/>
        <v>0</v>
      </c>
      <c r="AH257" s="6">
        <v>0</v>
      </c>
      <c r="AI257" s="1">
        <f t="shared" si="226"/>
        <v>6935.7745944407552</v>
      </c>
    </row>
    <row r="258" spans="1:35">
      <c r="A258" s="26">
        <v>1.9599999999999999E-3</v>
      </c>
      <c r="B258" s="5">
        <f t="shared" si="185"/>
        <v>1.9599999999999999E-3</v>
      </c>
      <c r="C258" s="94"/>
      <c r="D258" s="94"/>
      <c r="E258" s="94" t="s">
        <v>111</v>
      </c>
      <c r="F258" s="25">
        <f t="shared" si="217"/>
        <v>0</v>
      </c>
      <c r="G258" s="25">
        <f t="shared" si="218"/>
        <v>0</v>
      </c>
      <c r="H258" s="7">
        <f t="shared" si="114"/>
        <v>0</v>
      </c>
      <c r="I258" s="7">
        <f t="shared" si="115"/>
        <v>0</v>
      </c>
      <c r="J258" s="7">
        <f t="shared" si="116"/>
        <v>0</v>
      </c>
      <c r="K258" s="7">
        <f t="shared" si="117"/>
        <v>0</v>
      </c>
      <c r="L258" s="7">
        <f t="shared" si="118"/>
        <v>0</v>
      </c>
      <c r="M258" s="7">
        <f t="shared" si="119"/>
        <v>0</v>
      </c>
      <c r="N258" s="7">
        <f t="shared" si="120"/>
        <v>0</v>
      </c>
      <c r="O258" s="7">
        <f t="shared" si="121"/>
        <v>0</v>
      </c>
      <c r="P258" s="7">
        <f t="shared" si="122"/>
        <v>0</v>
      </c>
      <c r="Q258" s="7">
        <f t="shared" si="123"/>
        <v>0</v>
      </c>
      <c r="R258" s="7">
        <f t="shared" si="124"/>
        <v>0</v>
      </c>
      <c r="S258" s="7">
        <f t="shared" si="125"/>
        <v>0</v>
      </c>
      <c r="T258" s="7">
        <f t="shared" si="126"/>
        <v>0</v>
      </c>
      <c r="U258" s="7">
        <f t="shared" si="127"/>
        <v>0</v>
      </c>
      <c r="V258" s="7">
        <f t="shared" si="128"/>
        <v>0</v>
      </c>
      <c r="W258" s="91">
        <f t="shared" si="129"/>
        <v>0</v>
      </c>
      <c r="X258" s="91">
        <f t="shared" si="130"/>
        <v>0</v>
      </c>
      <c r="Y258" s="91">
        <f t="shared" si="131"/>
        <v>0</v>
      </c>
      <c r="Z258" s="91">
        <f t="shared" si="132"/>
        <v>0</v>
      </c>
      <c r="AA258" s="102">
        <f t="shared" si="219"/>
        <v>0</v>
      </c>
      <c r="AB258" s="102">
        <f t="shared" si="220"/>
        <v>0</v>
      </c>
      <c r="AC258" s="102">
        <f t="shared" si="221"/>
        <v>0</v>
      </c>
      <c r="AD258" s="106">
        <f t="shared" si="222"/>
        <v>0</v>
      </c>
      <c r="AE258" s="106">
        <f t="shared" si="223"/>
        <v>0</v>
      </c>
      <c r="AF258" s="106">
        <f t="shared" si="224"/>
        <v>0</v>
      </c>
      <c r="AG258" s="106">
        <f t="shared" si="225"/>
        <v>0</v>
      </c>
      <c r="AH258" s="6">
        <v>0</v>
      </c>
      <c r="AI258" s="1">
        <f t="shared" si="226"/>
        <v>0</v>
      </c>
    </row>
    <row r="259" spans="1:35">
      <c r="A259" s="26">
        <v>1.9700000000000004E-3</v>
      </c>
      <c r="B259" s="5">
        <f t="shared" si="185"/>
        <v>1.9700000000000004E-3</v>
      </c>
      <c r="C259" s="94"/>
      <c r="D259" s="94"/>
      <c r="E259" s="94" t="s">
        <v>111</v>
      </c>
      <c r="F259" s="25">
        <f t="shared" si="217"/>
        <v>0</v>
      </c>
      <c r="G259" s="25">
        <f t="shared" si="218"/>
        <v>0</v>
      </c>
      <c r="H259" s="7">
        <f t="shared" si="114"/>
        <v>0</v>
      </c>
      <c r="I259" s="7">
        <f t="shared" si="115"/>
        <v>0</v>
      </c>
      <c r="J259" s="7">
        <f t="shared" si="116"/>
        <v>0</v>
      </c>
      <c r="K259" s="7">
        <f t="shared" si="117"/>
        <v>0</v>
      </c>
      <c r="L259" s="7">
        <f t="shared" si="118"/>
        <v>0</v>
      </c>
      <c r="M259" s="7">
        <f t="shared" si="119"/>
        <v>0</v>
      </c>
      <c r="N259" s="7">
        <f t="shared" si="120"/>
        <v>0</v>
      </c>
      <c r="O259" s="7">
        <f t="shared" si="121"/>
        <v>0</v>
      </c>
      <c r="P259" s="7">
        <f t="shared" si="122"/>
        <v>0</v>
      </c>
      <c r="Q259" s="7">
        <f t="shared" si="123"/>
        <v>0</v>
      </c>
      <c r="R259" s="7">
        <f t="shared" si="124"/>
        <v>0</v>
      </c>
      <c r="S259" s="7">
        <f t="shared" si="125"/>
        <v>0</v>
      </c>
      <c r="T259" s="7">
        <f t="shared" si="126"/>
        <v>0</v>
      </c>
      <c r="U259" s="7">
        <f t="shared" si="127"/>
        <v>0</v>
      </c>
      <c r="V259" s="7">
        <f t="shared" si="128"/>
        <v>0</v>
      </c>
      <c r="W259" s="91">
        <f t="shared" si="129"/>
        <v>0</v>
      </c>
      <c r="X259" s="91">
        <f t="shared" si="130"/>
        <v>0</v>
      </c>
      <c r="Y259" s="91">
        <f t="shared" si="131"/>
        <v>0</v>
      </c>
      <c r="Z259" s="91">
        <f t="shared" si="132"/>
        <v>0</v>
      </c>
      <c r="AA259" s="102">
        <f t="shared" si="219"/>
        <v>0</v>
      </c>
      <c r="AB259" s="102">
        <f t="shared" si="220"/>
        <v>0</v>
      </c>
      <c r="AC259" s="102">
        <f t="shared" si="221"/>
        <v>0</v>
      </c>
      <c r="AD259" s="106">
        <f t="shared" si="222"/>
        <v>0</v>
      </c>
      <c r="AE259" s="106">
        <f t="shared" si="223"/>
        <v>0</v>
      </c>
      <c r="AF259" s="106">
        <f t="shared" si="224"/>
        <v>0</v>
      </c>
      <c r="AG259" s="106">
        <f t="shared" si="225"/>
        <v>0</v>
      </c>
      <c r="AH259" s="6">
        <v>0</v>
      </c>
      <c r="AI259" s="1">
        <f t="shared" si="226"/>
        <v>0</v>
      </c>
    </row>
    <row r="260" spans="1:35">
      <c r="A260" s="26">
        <v>1.98E-3</v>
      </c>
      <c r="B260" s="5">
        <f t="shared" si="185"/>
        <v>7675.5925311811015</v>
      </c>
      <c r="C260" s="94" t="s">
        <v>254</v>
      </c>
      <c r="D260" s="94" t="s">
        <v>93</v>
      </c>
      <c r="E260" s="94" t="s">
        <v>111</v>
      </c>
      <c r="F260" s="25">
        <f t="shared" si="217"/>
        <v>1</v>
      </c>
      <c r="G260" s="25">
        <f t="shared" si="218"/>
        <v>1</v>
      </c>
      <c r="H260" s="7">
        <f t="shared" si="114"/>
        <v>0</v>
      </c>
      <c r="I260" s="7">
        <f t="shared" si="115"/>
        <v>0</v>
      </c>
      <c r="J260" s="7">
        <f t="shared" si="116"/>
        <v>7675.5905511811015</v>
      </c>
      <c r="K260" s="7">
        <f t="shared" si="117"/>
        <v>0</v>
      </c>
      <c r="L260" s="7">
        <f t="shared" si="118"/>
        <v>0</v>
      </c>
      <c r="M260" s="7">
        <f t="shared" si="119"/>
        <v>0</v>
      </c>
      <c r="N260" s="7">
        <f t="shared" si="120"/>
        <v>0</v>
      </c>
      <c r="O260" s="7">
        <f t="shared" si="121"/>
        <v>0</v>
      </c>
      <c r="P260" s="7">
        <f t="shared" si="122"/>
        <v>0</v>
      </c>
      <c r="Q260" s="7">
        <f t="shared" si="123"/>
        <v>0</v>
      </c>
      <c r="R260" s="7">
        <f t="shared" si="124"/>
        <v>0</v>
      </c>
      <c r="S260" s="7">
        <f t="shared" si="125"/>
        <v>0</v>
      </c>
      <c r="T260" s="7">
        <f t="shared" si="126"/>
        <v>0</v>
      </c>
      <c r="U260" s="7">
        <f t="shared" si="127"/>
        <v>0</v>
      </c>
      <c r="V260" s="7">
        <f t="shared" si="128"/>
        <v>0</v>
      </c>
      <c r="W260" s="91">
        <f t="shared" si="129"/>
        <v>0</v>
      </c>
      <c r="X260" s="91">
        <f t="shared" si="130"/>
        <v>0</v>
      </c>
      <c r="Y260" s="91">
        <f t="shared" si="131"/>
        <v>0</v>
      </c>
      <c r="Z260" s="91">
        <f t="shared" si="132"/>
        <v>0</v>
      </c>
      <c r="AA260" s="102">
        <f t="shared" si="219"/>
        <v>0</v>
      </c>
      <c r="AB260" s="102">
        <f t="shared" si="220"/>
        <v>0</v>
      </c>
      <c r="AC260" s="102">
        <f t="shared" si="221"/>
        <v>0</v>
      </c>
      <c r="AD260" s="106">
        <f t="shared" si="222"/>
        <v>7675.5905511811015</v>
      </c>
      <c r="AE260" s="106">
        <f t="shared" si="223"/>
        <v>0</v>
      </c>
      <c r="AF260" s="106">
        <f t="shared" si="224"/>
        <v>0</v>
      </c>
      <c r="AG260" s="106">
        <f t="shared" si="225"/>
        <v>0</v>
      </c>
      <c r="AH260" s="6">
        <v>0</v>
      </c>
      <c r="AI260" s="1">
        <f t="shared" si="226"/>
        <v>7675.5905511811015</v>
      </c>
    </row>
    <row r="261" spans="1:35">
      <c r="A261" s="26">
        <v>1.99E-3</v>
      </c>
      <c r="B261" s="5">
        <f t="shared" si="185"/>
        <v>7205.7973773447666</v>
      </c>
      <c r="C261" s="94" t="s">
        <v>273</v>
      </c>
      <c r="D261" s="94" t="s">
        <v>93</v>
      </c>
      <c r="E261" s="94" t="s">
        <v>111</v>
      </c>
      <c r="F261" s="25">
        <f t="shared" si="217"/>
        <v>1</v>
      </c>
      <c r="G261" s="25">
        <f t="shared" si="218"/>
        <v>1</v>
      </c>
      <c r="H261" s="7">
        <f t="shared" si="114"/>
        <v>0</v>
      </c>
      <c r="I261" s="7">
        <f t="shared" si="115"/>
        <v>0</v>
      </c>
      <c r="J261" s="7">
        <f t="shared" si="116"/>
        <v>7205.7953873447668</v>
      </c>
      <c r="K261" s="7">
        <f t="shared" si="117"/>
        <v>0</v>
      </c>
      <c r="L261" s="7">
        <f t="shared" si="118"/>
        <v>0</v>
      </c>
      <c r="M261" s="7">
        <f t="shared" si="119"/>
        <v>0</v>
      </c>
      <c r="N261" s="7">
        <f t="shared" si="120"/>
        <v>0</v>
      </c>
      <c r="O261" s="7">
        <f t="shared" si="121"/>
        <v>0</v>
      </c>
      <c r="P261" s="7">
        <f t="shared" si="122"/>
        <v>0</v>
      </c>
      <c r="Q261" s="7">
        <f t="shared" si="123"/>
        <v>0</v>
      </c>
      <c r="R261" s="7">
        <f t="shared" si="124"/>
        <v>0</v>
      </c>
      <c r="S261" s="7">
        <f t="shared" si="125"/>
        <v>0</v>
      </c>
      <c r="T261" s="7">
        <f t="shared" si="126"/>
        <v>0</v>
      </c>
      <c r="U261" s="7">
        <f t="shared" si="127"/>
        <v>0</v>
      </c>
      <c r="V261" s="7">
        <f t="shared" si="128"/>
        <v>0</v>
      </c>
      <c r="W261" s="91">
        <f t="shared" si="129"/>
        <v>0</v>
      </c>
      <c r="X261" s="91">
        <f t="shared" si="130"/>
        <v>0</v>
      </c>
      <c r="Y261" s="91">
        <f t="shared" si="131"/>
        <v>0</v>
      </c>
      <c r="Z261" s="91">
        <f t="shared" si="132"/>
        <v>0</v>
      </c>
      <c r="AA261" s="102">
        <f t="shared" si="219"/>
        <v>0</v>
      </c>
      <c r="AB261" s="102">
        <f t="shared" si="220"/>
        <v>0</v>
      </c>
      <c r="AC261" s="102">
        <f t="shared" si="221"/>
        <v>0</v>
      </c>
      <c r="AD261" s="106">
        <f t="shared" si="222"/>
        <v>7205.7953873447668</v>
      </c>
      <c r="AE261" s="106">
        <f t="shared" si="223"/>
        <v>0</v>
      </c>
      <c r="AF261" s="106">
        <f t="shared" si="224"/>
        <v>0</v>
      </c>
      <c r="AG261" s="106">
        <f t="shared" si="225"/>
        <v>0</v>
      </c>
      <c r="AH261" s="6">
        <v>0</v>
      </c>
      <c r="AI261" s="1">
        <f t="shared" si="226"/>
        <v>7205.7953873447668</v>
      </c>
    </row>
    <row r="262" spans="1:35">
      <c r="A262" s="26">
        <v>2E-3</v>
      </c>
      <c r="B262" s="5">
        <f t="shared" si="185"/>
        <v>7046.7489879518071</v>
      </c>
      <c r="C262" s="94" t="s">
        <v>276</v>
      </c>
      <c r="D262" s="94" t="s">
        <v>93</v>
      </c>
      <c r="E262" s="94" t="s">
        <v>111</v>
      </c>
      <c r="F262" s="25">
        <f t="shared" si="217"/>
        <v>1</v>
      </c>
      <c r="G262" s="25">
        <f t="shared" si="218"/>
        <v>1</v>
      </c>
      <c r="H262" s="7">
        <f t="shared" si="114"/>
        <v>0</v>
      </c>
      <c r="I262" s="7">
        <f t="shared" si="115"/>
        <v>0</v>
      </c>
      <c r="J262" s="7">
        <f t="shared" si="116"/>
        <v>7046.7469879518067</v>
      </c>
      <c r="K262" s="7">
        <f t="shared" si="117"/>
        <v>0</v>
      </c>
      <c r="L262" s="7">
        <f t="shared" si="118"/>
        <v>0</v>
      </c>
      <c r="M262" s="7">
        <f t="shared" si="119"/>
        <v>0</v>
      </c>
      <c r="N262" s="7">
        <f t="shared" si="120"/>
        <v>0</v>
      </c>
      <c r="O262" s="7">
        <f t="shared" si="121"/>
        <v>0</v>
      </c>
      <c r="P262" s="7">
        <f t="shared" si="122"/>
        <v>0</v>
      </c>
      <c r="Q262" s="7">
        <f t="shared" si="123"/>
        <v>0</v>
      </c>
      <c r="R262" s="7">
        <f t="shared" si="124"/>
        <v>0</v>
      </c>
      <c r="S262" s="7">
        <f t="shared" si="125"/>
        <v>0</v>
      </c>
      <c r="T262" s="7">
        <f t="shared" si="126"/>
        <v>0</v>
      </c>
      <c r="U262" s="7">
        <f t="shared" si="127"/>
        <v>0</v>
      </c>
      <c r="V262" s="7">
        <f t="shared" si="128"/>
        <v>0</v>
      </c>
      <c r="W262" s="91">
        <f t="shared" si="129"/>
        <v>0</v>
      </c>
      <c r="X262" s="91">
        <f t="shared" si="130"/>
        <v>0</v>
      </c>
      <c r="Y262" s="91">
        <f t="shared" si="131"/>
        <v>0</v>
      </c>
      <c r="Z262" s="91">
        <f t="shared" si="132"/>
        <v>0</v>
      </c>
      <c r="AA262" s="102">
        <f t="shared" si="219"/>
        <v>0</v>
      </c>
      <c r="AB262" s="102">
        <f t="shared" si="220"/>
        <v>0</v>
      </c>
      <c r="AC262" s="102">
        <f t="shared" si="221"/>
        <v>0</v>
      </c>
      <c r="AD262" s="106">
        <f t="shared" si="222"/>
        <v>7046.7469879518067</v>
      </c>
      <c r="AE262" s="106">
        <f t="shared" si="223"/>
        <v>0</v>
      </c>
      <c r="AF262" s="106">
        <f t="shared" si="224"/>
        <v>0</v>
      </c>
      <c r="AG262" s="106">
        <f t="shared" si="225"/>
        <v>0</v>
      </c>
      <c r="AH262" s="6">
        <v>0</v>
      </c>
      <c r="AI262" s="1">
        <f t="shared" si="226"/>
        <v>7046.7469879518067</v>
      </c>
    </row>
    <row r="263" spans="1:35">
      <c r="A263" s="26">
        <v>2.0100000000000001E-3</v>
      </c>
      <c r="B263" s="5">
        <f t="shared" si="185"/>
        <v>2.0100000000000001E-3</v>
      </c>
      <c r="C263" s="94"/>
      <c r="D263" s="94"/>
      <c r="E263" s="94" t="s">
        <v>111</v>
      </c>
      <c r="F263" s="25">
        <f t="shared" si="217"/>
        <v>0</v>
      </c>
      <c r="G263" s="25">
        <f t="shared" si="218"/>
        <v>0</v>
      </c>
      <c r="H263" s="7">
        <f t="shared" si="114"/>
        <v>0</v>
      </c>
      <c r="I263" s="7">
        <f t="shared" si="115"/>
        <v>0</v>
      </c>
      <c r="J263" s="7">
        <f t="shared" si="116"/>
        <v>0</v>
      </c>
      <c r="K263" s="7">
        <f t="shared" si="117"/>
        <v>0</v>
      </c>
      <c r="L263" s="7">
        <f t="shared" si="118"/>
        <v>0</v>
      </c>
      <c r="M263" s="7">
        <f t="shared" si="119"/>
        <v>0</v>
      </c>
      <c r="N263" s="7">
        <f t="shared" si="120"/>
        <v>0</v>
      </c>
      <c r="O263" s="7">
        <f t="shared" si="121"/>
        <v>0</v>
      </c>
      <c r="P263" s="7">
        <f t="shared" si="122"/>
        <v>0</v>
      </c>
      <c r="Q263" s="7">
        <f t="shared" si="123"/>
        <v>0</v>
      </c>
      <c r="R263" s="7">
        <f t="shared" si="124"/>
        <v>0</v>
      </c>
      <c r="S263" s="7">
        <f t="shared" si="125"/>
        <v>0</v>
      </c>
      <c r="T263" s="7">
        <f t="shared" si="126"/>
        <v>0</v>
      </c>
      <c r="U263" s="7">
        <f t="shared" si="127"/>
        <v>0</v>
      </c>
      <c r="V263" s="7">
        <f t="shared" si="128"/>
        <v>0</v>
      </c>
      <c r="W263" s="91">
        <f t="shared" si="129"/>
        <v>0</v>
      </c>
      <c r="X263" s="91">
        <f t="shared" si="130"/>
        <v>0</v>
      </c>
      <c r="Y263" s="91">
        <f t="shared" si="131"/>
        <v>0</v>
      </c>
      <c r="Z263" s="91">
        <f t="shared" si="132"/>
        <v>0</v>
      </c>
      <c r="AA263" s="102">
        <f t="shared" si="219"/>
        <v>0</v>
      </c>
      <c r="AB263" s="102">
        <f t="shared" si="220"/>
        <v>0</v>
      </c>
      <c r="AC263" s="102">
        <f t="shared" si="221"/>
        <v>0</v>
      </c>
      <c r="AD263" s="106">
        <f t="shared" si="222"/>
        <v>0</v>
      </c>
      <c r="AE263" s="106">
        <f t="shared" si="223"/>
        <v>0</v>
      </c>
      <c r="AF263" s="106">
        <f t="shared" si="224"/>
        <v>0</v>
      </c>
      <c r="AG263" s="106">
        <f t="shared" si="225"/>
        <v>0</v>
      </c>
      <c r="AH263" s="6">
        <v>0</v>
      </c>
      <c r="AI263" s="1">
        <f t="shared" si="226"/>
        <v>0</v>
      </c>
    </row>
    <row r="264" spans="1:35">
      <c r="A264" s="26">
        <v>2.0200000000000001E-3</v>
      </c>
      <c r="B264" s="5">
        <f>AI264+A264</f>
        <v>2.0200000000000001E-3</v>
      </c>
      <c r="C264" s="94"/>
      <c r="D264" s="94"/>
      <c r="E264" s="94" t="s">
        <v>111</v>
      </c>
      <c r="F264" s="25">
        <f t="shared" si="217"/>
        <v>0</v>
      </c>
      <c r="G264" s="25">
        <f t="shared" si="218"/>
        <v>0</v>
      </c>
      <c r="H264" s="7">
        <f t="shared" si="114"/>
        <v>0</v>
      </c>
      <c r="I264" s="7">
        <f t="shared" si="115"/>
        <v>0</v>
      </c>
      <c r="J264" s="7">
        <f t="shared" si="116"/>
        <v>0</v>
      </c>
      <c r="K264" s="7">
        <f t="shared" si="117"/>
        <v>0</v>
      </c>
      <c r="L264" s="7">
        <f t="shared" si="118"/>
        <v>0</v>
      </c>
      <c r="M264" s="7">
        <f t="shared" si="119"/>
        <v>0</v>
      </c>
      <c r="N264" s="7">
        <f t="shared" si="120"/>
        <v>0</v>
      </c>
      <c r="O264" s="7">
        <f t="shared" si="121"/>
        <v>0</v>
      </c>
      <c r="P264" s="7">
        <f t="shared" si="122"/>
        <v>0</v>
      </c>
      <c r="Q264" s="7">
        <f t="shared" si="123"/>
        <v>0</v>
      </c>
      <c r="R264" s="7">
        <f t="shared" si="124"/>
        <v>0</v>
      </c>
      <c r="S264" s="7">
        <f t="shared" si="125"/>
        <v>0</v>
      </c>
      <c r="T264" s="7">
        <f t="shared" si="126"/>
        <v>0</v>
      </c>
      <c r="U264" s="7">
        <f t="shared" si="127"/>
        <v>0</v>
      </c>
      <c r="V264" s="7">
        <f t="shared" si="128"/>
        <v>0</v>
      </c>
      <c r="W264" s="91">
        <f t="shared" si="129"/>
        <v>0</v>
      </c>
      <c r="X264" s="91">
        <f t="shared" si="130"/>
        <v>0</v>
      </c>
      <c r="Y264" s="91">
        <f t="shared" si="131"/>
        <v>0</v>
      </c>
      <c r="Z264" s="91">
        <f t="shared" si="132"/>
        <v>0</v>
      </c>
      <c r="AA264" s="102">
        <f t="shared" si="219"/>
        <v>0</v>
      </c>
      <c r="AB264" s="102">
        <f t="shared" si="220"/>
        <v>0</v>
      </c>
      <c r="AC264" s="102">
        <f t="shared" si="221"/>
        <v>0</v>
      </c>
      <c r="AD264" s="106">
        <f t="shared" si="222"/>
        <v>0</v>
      </c>
      <c r="AE264" s="106">
        <f t="shared" si="223"/>
        <v>0</v>
      </c>
      <c r="AF264" s="106">
        <f t="shared" si="224"/>
        <v>0</v>
      </c>
      <c r="AG264" s="106">
        <f t="shared" si="225"/>
        <v>0</v>
      </c>
      <c r="AH264" s="6">
        <v>0</v>
      </c>
      <c r="AI264" s="1">
        <f t="shared" si="226"/>
        <v>0</v>
      </c>
    </row>
    <row r="265" spans="1:35">
      <c r="A265" s="26">
        <v>2.0300000000000001E-3</v>
      </c>
      <c r="B265" s="5">
        <f>AI265+A265</f>
        <v>2.0300000000000001E-3</v>
      </c>
      <c r="C265" s="94"/>
      <c r="D265" s="94"/>
      <c r="E265" s="94" t="s">
        <v>111</v>
      </c>
      <c r="F265" s="25">
        <f t="shared" si="217"/>
        <v>0</v>
      </c>
      <c r="G265" s="25">
        <f t="shared" si="218"/>
        <v>0</v>
      </c>
      <c r="H265" s="7">
        <f t="shared" si="114"/>
        <v>0</v>
      </c>
      <c r="I265" s="7">
        <f t="shared" si="115"/>
        <v>0</v>
      </c>
      <c r="J265" s="7">
        <f t="shared" si="116"/>
        <v>0</v>
      </c>
      <c r="K265" s="7">
        <f t="shared" si="117"/>
        <v>0</v>
      </c>
      <c r="L265" s="7">
        <f t="shared" si="118"/>
        <v>0</v>
      </c>
      <c r="M265" s="7">
        <f t="shared" si="119"/>
        <v>0</v>
      </c>
      <c r="N265" s="7">
        <f t="shared" si="120"/>
        <v>0</v>
      </c>
      <c r="O265" s="7">
        <f t="shared" si="121"/>
        <v>0</v>
      </c>
      <c r="P265" s="7">
        <f t="shared" si="122"/>
        <v>0</v>
      </c>
      <c r="Q265" s="7">
        <f t="shared" si="123"/>
        <v>0</v>
      </c>
      <c r="R265" s="7">
        <f t="shared" si="124"/>
        <v>0</v>
      </c>
      <c r="S265" s="7">
        <f t="shared" si="125"/>
        <v>0</v>
      </c>
      <c r="T265" s="7">
        <f t="shared" si="126"/>
        <v>0</v>
      </c>
      <c r="U265" s="7">
        <f t="shared" si="127"/>
        <v>0</v>
      </c>
      <c r="V265" s="7">
        <f t="shared" si="128"/>
        <v>0</v>
      </c>
      <c r="W265" s="91">
        <f t="shared" si="129"/>
        <v>0</v>
      </c>
      <c r="X265" s="91">
        <f t="shared" si="130"/>
        <v>0</v>
      </c>
      <c r="Y265" s="91">
        <f t="shared" si="131"/>
        <v>0</v>
      </c>
      <c r="Z265" s="91">
        <f t="shared" si="132"/>
        <v>0</v>
      </c>
      <c r="AA265" s="102">
        <f t="shared" si="219"/>
        <v>0</v>
      </c>
      <c r="AB265" s="102">
        <f t="shared" si="220"/>
        <v>0</v>
      </c>
      <c r="AC265" s="102">
        <f t="shared" si="221"/>
        <v>0</v>
      </c>
      <c r="AD265" s="106">
        <f t="shared" si="222"/>
        <v>0</v>
      </c>
      <c r="AE265" s="106">
        <f t="shared" si="223"/>
        <v>0</v>
      </c>
      <c r="AF265" s="106">
        <f t="shared" si="224"/>
        <v>0</v>
      </c>
      <c r="AG265" s="106">
        <f t="shared" si="225"/>
        <v>0</v>
      </c>
      <c r="AH265" s="6">
        <v>0</v>
      </c>
      <c r="AI265" s="1">
        <f t="shared" si="226"/>
        <v>0</v>
      </c>
    </row>
    <row r="266" spans="1:35">
      <c r="A266" s="26">
        <v>2.0400000000000001E-3</v>
      </c>
      <c r="B266" s="5">
        <f>AI266+A266</f>
        <v>2.0400000000000001E-3</v>
      </c>
      <c r="C266" s="94"/>
      <c r="D266" s="94"/>
      <c r="E266" s="94" t="s">
        <v>111</v>
      </c>
      <c r="F266" s="25">
        <f t="shared" si="217"/>
        <v>0</v>
      </c>
      <c r="G266" s="25">
        <f t="shared" si="218"/>
        <v>0</v>
      </c>
      <c r="H266" s="7">
        <f t="shared" si="114"/>
        <v>0</v>
      </c>
      <c r="I266" s="7">
        <f t="shared" si="115"/>
        <v>0</v>
      </c>
      <c r="J266" s="7">
        <f t="shared" si="116"/>
        <v>0</v>
      </c>
      <c r="K266" s="7">
        <f t="shared" si="117"/>
        <v>0</v>
      </c>
      <c r="L266" s="7">
        <f t="shared" si="118"/>
        <v>0</v>
      </c>
      <c r="M266" s="7">
        <f t="shared" si="119"/>
        <v>0</v>
      </c>
      <c r="N266" s="7">
        <f t="shared" si="120"/>
        <v>0</v>
      </c>
      <c r="O266" s="7">
        <f t="shared" si="121"/>
        <v>0</v>
      </c>
      <c r="P266" s="7">
        <f t="shared" si="122"/>
        <v>0</v>
      </c>
      <c r="Q266" s="7">
        <f t="shared" si="123"/>
        <v>0</v>
      </c>
      <c r="R266" s="7">
        <f t="shared" si="124"/>
        <v>0</v>
      </c>
      <c r="S266" s="7">
        <f t="shared" si="125"/>
        <v>0</v>
      </c>
      <c r="T266" s="7">
        <f t="shared" si="126"/>
        <v>0</v>
      </c>
      <c r="U266" s="7">
        <f t="shared" si="127"/>
        <v>0</v>
      </c>
      <c r="V266" s="7">
        <f t="shared" si="128"/>
        <v>0</v>
      </c>
      <c r="W266" s="91">
        <f t="shared" si="129"/>
        <v>0</v>
      </c>
      <c r="X266" s="91">
        <f t="shared" si="130"/>
        <v>0</v>
      </c>
      <c r="Y266" s="91">
        <f t="shared" si="131"/>
        <v>0</v>
      </c>
      <c r="Z266" s="91">
        <f t="shared" si="132"/>
        <v>0</v>
      </c>
      <c r="AA266" s="102">
        <f t="shared" si="219"/>
        <v>0</v>
      </c>
      <c r="AB266" s="102">
        <f t="shared" si="220"/>
        <v>0</v>
      </c>
      <c r="AC266" s="102">
        <f t="shared" si="221"/>
        <v>0</v>
      </c>
      <c r="AD266" s="106">
        <f t="shared" si="222"/>
        <v>0</v>
      </c>
      <c r="AE266" s="106">
        <f t="shared" si="223"/>
        <v>0</v>
      </c>
      <c r="AF266" s="106">
        <f t="shared" si="224"/>
        <v>0</v>
      </c>
      <c r="AG266" s="106">
        <f t="shared" si="225"/>
        <v>0</v>
      </c>
      <c r="AH266" s="6">
        <v>0</v>
      </c>
      <c r="AI266" s="1">
        <f t="shared" si="226"/>
        <v>0</v>
      </c>
    </row>
    <row r="267" spans="1:35">
      <c r="A267" s="26">
        <v>2.0500000000000002E-3</v>
      </c>
      <c r="B267" s="5">
        <f>AI267+A267</f>
        <v>2.0500000000000002E-3</v>
      </c>
      <c r="C267" s="94"/>
      <c r="D267" s="94"/>
      <c r="E267" s="94" t="s">
        <v>111</v>
      </c>
      <c r="F267" s="25">
        <f t="shared" si="217"/>
        <v>0</v>
      </c>
      <c r="G267" s="25">
        <f t="shared" si="218"/>
        <v>0</v>
      </c>
      <c r="H267" s="7">
        <f t="shared" si="114"/>
        <v>0</v>
      </c>
      <c r="I267" s="7">
        <f t="shared" si="115"/>
        <v>0</v>
      </c>
      <c r="J267" s="7">
        <f t="shared" si="116"/>
        <v>0</v>
      </c>
      <c r="K267" s="7">
        <f t="shared" si="117"/>
        <v>0</v>
      </c>
      <c r="L267" s="7">
        <f t="shared" si="118"/>
        <v>0</v>
      </c>
      <c r="M267" s="7">
        <f t="shared" si="119"/>
        <v>0</v>
      </c>
      <c r="N267" s="7">
        <f t="shared" si="120"/>
        <v>0</v>
      </c>
      <c r="O267" s="7">
        <f t="shared" si="121"/>
        <v>0</v>
      </c>
      <c r="P267" s="7">
        <f t="shared" si="122"/>
        <v>0</v>
      </c>
      <c r="Q267" s="7">
        <f t="shared" si="123"/>
        <v>0</v>
      </c>
      <c r="R267" s="7">
        <f t="shared" si="124"/>
        <v>0</v>
      </c>
      <c r="S267" s="7">
        <f t="shared" si="125"/>
        <v>0</v>
      </c>
      <c r="T267" s="7">
        <f t="shared" si="126"/>
        <v>0</v>
      </c>
      <c r="U267" s="7">
        <f t="shared" si="127"/>
        <v>0</v>
      </c>
      <c r="V267" s="7">
        <f t="shared" si="128"/>
        <v>0</v>
      </c>
      <c r="W267" s="91">
        <f t="shared" si="129"/>
        <v>0</v>
      </c>
      <c r="X267" s="91">
        <f t="shared" si="130"/>
        <v>0</v>
      </c>
      <c r="Y267" s="91">
        <f t="shared" si="131"/>
        <v>0</v>
      </c>
      <c r="Z267" s="91">
        <f t="shared" si="132"/>
        <v>0</v>
      </c>
      <c r="AA267" s="102">
        <f t="shared" si="219"/>
        <v>0</v>
      </c>
      <c r="AB267" s="102">
        <f t="shared" si="220"/>
        <v>0</v>
      </c>
      <c r="AC267" s="102">
        <f t="shared" si="221"/>
        <v>0</v>
      </c>
      <c r="AD267" s="106">
        <f t="shared" si="222"/>
        <v>0</v>
      </c>
      <c r="AE267" s="106">
        <f t="shared" si="223"/>
        <v>0</v>
      </c>
      <c r="AF267" s="106">
        <f t="shared" si="224"/>
        <v>0</v>
      </c>
      <c r="AG267" s="106">
        <f t="shared" si="225"/>
        <v>0</v>
      </c>
      <c r="AH267" s="6">
        <v>0</v>
      </c>
      <c r="AI267" s="1">
        <f t="shared" si="226"/>
        <v>0</v>
      </c>
    </row>
    <row r="268" spans="1:35" s="24" customFormat="1">
      <c r="A268" s="124" t="s">
        <v>73</v>
      </c>
      <c r="C268" s="124" t="s">
        <v>125</v>
      </c>
      <c r="AH268" s="6">
        <v>0</v>
      </c>
    </row>
    <row r="269" spans="1:35">
      <c r="A269" s="26">
        <v>4.0499999999999998E-3</v>
      </c>
      <c r="B269" s="5">
        <f t="shared" ref="B269:B301" si="227">AI269+A269</f>
        <v>28287.380916730301</v>
      </c>
      <c r="C269" s="138" t="s">
        <v>156</v>
      </c>
      <c r="D269" t="s">
        <v>93</v>
      </c>
      <c r="E269" s="94" t="s">
        <v>110</v>
      </c>
      <c r="F269" s="25">
        <f t="shared" ref="F269:F317" si="228">COUNTIF(H269:Z269,"&gt;1")</f>
        <v>3</v>
      </c>
      <c r="G269" s="25">
        <f t="shared" ref="G269:G317" si="229">COUNTIF(AD269:AH269,"&gt;1")</f>
        <v>3</v>
      </c>
      <c r="H269" s="7">
        <f t="shared" ref="H269:H301" si="230">IF(ISERROR(VLOOKUP($C269,_tri1,5,FALSE)),0,(VLOOKUP($C269,_tri1,5,FALSE)))</f>
        <v>9374.516521162559</v>
      </c>
      <c r="I269" s="7">
        <f t="shared" ref="I269:I301" si="231">IF(ISERROR(VLOOKUP($C269,_tri2,5,FALSE)),0,(VLOOKUP($C269,_tri2,5,FALSE)))</f>
        <v>0</v>
      </c>
      <c r="J269" s="7">
        <f t="shared" ref="J269:J301" si="232">IF(ISERROR(VLOOKUP($C269,_tri3,5,FALSE)),0,(VLOOKUP($C269,_tri3,5,FALSE)))</f>
        <v>9506.9631626235387</v>
      </c>
      <c r="K269" s="7">
        <f t="shared" ref="K269:K301" si="233">IF(ISERROR(VLOOKUP($C269,_tri4,5,FALSE)),0,(VLOOKUP($C269,_tri4,5,FALSE)))</f>
        <v>9405.8971829442053</v>
      </c>
      <c r="L269" s="7">
        <f t="shared" ref="L269:L301" si="234">IF(ISERROR(VLOOKUP($C269,_tri5,5,FALSE)),0,(VLOOKUP($C269,_tri5,5,FALSE)))</f>
        <v>0</v>
      </c>
      <c r="M269" s="7">
        <f t="shared" ref="M269:M301" si="235">IF(ISERROR(VLOOKUP($C269,_tri6,5,FALSE)),0,(VLOOKUP($C269,_tri6,5,FALSE)))</f>
        <v>0</v>
      </c>
      <c r="N269" s="7">
        <f t="shared" ref="N269:N301" si="236">IF(ISERROR(VLOOKUP($C269,_tri7,5,FALSE)),0,(VLOOKUP($C269,_tri7,5,FALSE)))</f>
        <v>0</v>
      </c>
      <c r="O269" s="7">
        <f t="shared" ref="O269:O301" si="237">IF(ISERROR(VLOOKUP($C269,_tri8,5,FALSE)),0,(VLOOKUP($C269,_tri8,5,FALSE)))</f>
        <v>0</v>
      </c>
      <c r="P269" s="7">
        <f t="shared" ref="P269:P301" si="238">IF(ISERROR(VLOOKUP($C269,_tri9,5,FALSE)),0,(VLOOKUP($C269,_tri9,5,FALSE)))</f>
        <v>0</v>
      </c>
      <c r="Q269" s="7">
        <f t="shared" ref="Q269:Q301" si="239">IF(ISERROR(VLOOKUP($C269,_tri10,5,FALSE)),0,(VLOOKUP($C269,_tri10,5,FALSE)))</f>
        <v>0</v>
      </c>
      <c r="R269" s="7">
        <f t="shared" ref="R269:R301" si="240">IF(ISERROR(VLOOKUP($C269,_tri11,5,FALSE)),0,(VLOOKUP($C269,_tri11,5,FALSE)))</f>
        <v>0</v>
      </c>
      <c r="S269" s="7">
        <f t="shared" ref="S269:S301" si="241">IF(ISERROR(VLOOKUP($C269,aqua1,5,FALSE)),0,(VLOOKUP($C269,aqua1,5,FALSE)))</f>
        <v>0</v>
      </c>
      <c r="T269" s="7">
        <f t="shared" ref="T269:T301" si="242">IF(ISERROR(VLOOKUP($C269,aqua2,5,FALSE)),0,(VLOOKUP($C269,aqua2,5,FALSE)))</f>
        <v>0</v>
      </c>
      <c r="U269" s="7">
        <f t="shared" ref="U269:U301" si="243">IF(ISERROR(VLOOKUP($C269,aqua3,5,FALSE)),0,(VLOOKUP($C269,aqua3,5,FALSE)))</f>
        <v>0</v>
      </c>
      <c r="V269" s="7">
        <f t="shared" ref="V269:V301" si="244">IF(ISERROR(VLOOKUP($C269,aqua4,5,FALSE)),0,(VLOOKUP($C269,aqua4,5,FALSE)))</f>
        <v>0</v>
      </c>
      <c r="W269" s="91">
        <f t="shared" ref="W269:W301" si="245">IF(ISERROR(VLOOKUP($C269,_dua1,5,FALSE)),0,(VLOOKUP($C269,_dua1,5,FALSE)))</f>
        <v>0</v>
      </c>
      <c r="X269" s="91">
        <f t="shared" ref="X269:X301" si="246">IF(ISERROR(VLOOKUP($C269,_dua2,5,FALSE)),0,(VLOOKUP($C269,_dua2,5,FALSE)))</f>
        <v>0</v>
      </c>
      <c r="Y269" s="91">
        <f t="shared" ref="Y269:Y301" si="247">IF(ISERROR(VLOOKUP($C269,_dua3,5,FALSE)),0,(VLOOKUP($C269,_dua3,5,FALSE)))</f>
        <v>0</v>
      </c>
      <c r="Z269" s="91">
        <f t="shared" ref="Z269:Z301" si="248">IF(ISERROR(VLOOKUP($C269,_dua4,5,FALSE)),0,(VLOOKUP($C269,_dua4,5,FALSE)))</f>
        <v>0</v>
      </c>
      <c r="AA269" s="102">
        <f t="shared" ref="AA269:AA317" si="249">LARGE(H269:R269,5)</f>
        <v>0</v>
      </c>
      <c r="AB269" s="102">
        <f t="shared" ref="AB269:AB317" si="250">LARGE(S269:V269,1)</f>
        <v>0</v>
      </c>
      <c r="AC269" s="102">
        <f t="shared" ref="AC269:AC317" si="251">LARGE(W269:Z269,1)</f>
        <v>0</v>
      </c>
      <c r="AD269" s="106">
        <f t="shared" ref="AD269:AD317" si="252">LARGE(H269:R269,1)</f>
        <v>9506.9631626235387</v>
      </c>
      <c r="AE269" s="106">
        <f t="shared" ref="AE269:AE317" si="253">LARGE(H269:R269,2)</f>
        <v>9405.8971829442053</v>
      </c>
      <c r="AF269" s="106">
        <f t="shared" ref="AF269:AF317" si="254">LARGE(H269:R269,3)</f>
        <v>9374.516521162559</v>
      </c>
      <c r="AG269" s="106">
        <f t="shared" ref="AG269:AG317" si="255">LARGE(H269:R269,4)</f>
        <v>0</v>
      </c>
      <c r="AH269" s="6">
        <v>0</v>
      </c>
      <c r="AI269" s="1">
        <f t="shared" ref="AI269:AI317" si="256">SUM(AD269:AG269)+AH269</f>
        <v>28287.376866730301</v>
      </c>
    </row>
    <row r="270" spans="1:35">
      <c r="A270" s="26">
        <v>4.0600000000000002E-3</v>
      </c>
      <c r="B270" s="5">
        <f t="shared" si="227"/>
        <v>17751.047104832458</v>
      </c>
      <c r="C270" s="138" t="s">
        <v>157</v>
      </c>
      <c r="D270" t="s">
        <v>79</v>
      </c>
      <c r="E270" s="94" t="s">
        <v>110</v>
      </c>
      <c r="F270" s="25">
        <f t="shared" si="228"/>
        <v>2</v>
      </c>
      <c r="G270" s="25">
        <f t="shared" si="229"/>
        <v>2</v>
      </c>
      <c r="H270" s="7">
        <f t="shared" si="230"/>
        <v>8794.3188886585103</v>
      </c>
      <c r="I270" s="7">
        <f t="shared" si="231"/>
        <v>0</v>
      </c>
      <c r="J270" s="7">
        <f t="shared" si="232"/>
        <v>8956.7241561739484</v>
      </c>
      <c r="K270" s="7">
        <f t="shared" si="233"/>
        <v>0</v>
      </c>
      <c r="L270" s="7">
        <f t="shared" si="234"/>
        <v>0</v>
      </c>
      <c r="M270" s="7">
        <f t="shared" si="235"/>
        <v>0</v>
      </c>
      <c r="N270" s="7">
        <f t="shared" si="236"/>
        <v>0</v>
      </c>
      <c r="O270" s="7">
        <f t="shared" si="237"/>
        <v>0</v>
      </c>
      <c r="P270" s="7">
        <f t="shared" si="238"/>
        <v>0</v>
      </c>
      <c r="Q270" s="7">
        <f t="shared" si="239"/>
        <v>0</v>
      </c>
      <c r="R270" s="7">
        <f t="shared" si="240"/>
        <v>0</v>
      </c>
      <c r="S270" s="7">
        <f t="shared" si="241"/>
        <v>0</v>
      </c>
      <c r="T270" s="7">
        <f t="shared" si="242"/>
        <v>0</v>
      </c>
      <c r="U270" s="7">
        <f t="shared" si="243"/>
        <v>0</v>
      </c>
      <c r="V270" s="7">
        <f t="shared" si="244"/>
        <v>0</v>
      </c>
      <c r="W270" s="91">
        <f t="shared" si="245"/>
        <v>0</v>
      </c>
      <c r="X270" s="91">
        <f t="shared" si="246"/>
        <v>0</v>
      </c>
      <c r="Y270" s="91">
        <f t="shared" si="247"/>
        <v>0</v>
      </c>
      <c r="Z270" s="91">
        <f t="shared" si="248"/>
        <v>0</v>
      </c>
      <c r="AA270" s="102">
        <f t="shared" si="249"/>
        <v>0</v>
      </c>
      <c r="AB270" s="102">
        <f t="shared" si="250"/>
        <v>0</v>
      </c>
      <c r="AC270" s="102">
        <f t="shared" si="251"/>
        <v>0</v>
      </c>
      <c r="AD270" s="106">
        <f t="shared" si="252"/>
        <v>8956.7241561739484</v>
      </c>
      <c r="AE270" s="106">
        <f t="shared" si="253"/>
        <v>8794.3188886585103</v>
      </c>
      <c r="AF270" s="106">
        <f t="shared" si="254"/>
        <v>0</v>
      </c>
      <c r="AG270" s="106">
        <f t="shared" si="255"/>
        <v>0</v>
      </c>
      <c r="AH270" s="6">
        <v>0</v>
      </c>
      <c r="AI270" s="1">
        <f t="shared" si="256"/>
        <v>17751.043044832459</v>
      </c>
    </row>
    <row r="271" spans="1:35">
      <c r="A271" s="26">
        <v>4.0699999999999998E-3</v>
      </c>
      <c r="B271" s="5">
        <f t="shared" si="227"/>
        <v>36478.025167363165</v>
      </c>
      <c r="C271" s="138" t="s">
        <v>184</v>
      </c>
      <c r="D271" t="s">
        <v>115</v>
      </c>
      <c r="E271" s="94" t="s">
        <v>110</v>
      </c>
      <c r="F271" s="25">
        <f t="shared" si="228"/>
        <v>5</v>
      </c>
      <c r="G271" s="25">
        <f t="shared" si="229"/>
        <v>4</v>
      </c>
      <c r="H271" s="7">
        <f t="shared" si="230"/>
        <v>0</v>
      </c>
      <c r="I271" s="7">
        <f t="shared" si="231"/>
        <v>8375.0683433570248</v>
      </c>
      <c r="J271" s="7">
        <f t="shared" si="232"/>
        <v>9274.6795222964829</v>
      </c>
      <c r="K271" s="7">
        <f t="shared" si="233"/>
        <v>9472.3479412738707</v>
      </c>
      <c r="L271" s="7">
        <f t="shared" si="234"/>
        <v>8457.9636670891432</v>
      </c>
      <c r="M271" s="7">
        <f t="shared" si="235"/>
        <v>0</v>
      </c>
      <c r="N271" s="7">
        <f t="shared" si="236"/>
        <v>9273.0299667036634</v>
      </c>
      <c r="O271" s="7">
        <f t="shared" si="237"/>
        <v>0</v>
      </c>
      <c r="P271" s="7">
        <f t="shared" si="238"/>
        <v>0</v>
      </c>
      <c r="Q271" s="7">
        <f t="shared" si="239"/>
        <v>0</v>
      </c>
      <c r="R271" s="7">
        <f t="shared" si="240"/>
        <v>0</v>
      </c>
      <c r="S271" s="7">
        <f t="shared" si="241"/>
        <v>0</v>
      </c>
      <c r="T271" s="7">
        <f t="shared" si="242"/>
        <v>0</v>
      </c>
      <c r="U271" s="7">
        <f t="shared" si="243"/>
        <v>0</v>
      </c>
      <c r="V271" s="7">
        <f t="shared" si="244"/>
        <v>0</v>
      </c>
      <c r="W271" s="91">
        <f t="shared" si="245"/>
        <v>0</v>
      </c>
      <c r="X271" s="91">
        <f t="shared" si="246"/>
        <v>0</v>
      </c>
      <c r="Y271" s="91">
        <f t="shared" si="247"/>
        <v>0</v>
      </c>
      <c r="Z271" s="91">
        <f t="shared" si="248"/>
        <v>0</v>
      </c>
      <c r="AA271" s="102">
        <f t="shared" si="249"/>
        <v>8375.0683433570248</v>
      </c>
      <c r="AB271" s="102">
        <f t="shared" si="250"/>
        <v>0</v>
      </c>
      <c r="AC271" s="102">
        <f t="shared" si="251"/>
        <v>0</v>
      </c>
      <c r="AD271" s="106">
        <f t="shared" si="252"/>
        <v>9472.3479412738707</v>
      </c>
      <c r="AE271" s="106">
        <f t="shared" si="253"/>
        <v>9274.6795222964829</v>
      </c>
      <c r="AF271" s="106">
        <f t="shared" si="254"/>
        <v>9273.0299667036634</v>
      </c>
      <c r="AG271" s="106">
        <f t="shared" si="255"/>
        <v>8457.9636670891432</v>
      </c>
      <c r="AH271" s="6">
        <v>0</v>
      </c>
      <c r="AI271" s="1">
        <f t="shared" si="256"/>
        <v>36478.021097363162</v>
      </c>
    </row>
    <row r="272" spans="1:35">
      <c r="A272" s="26">
        <v>4.0800000000000003E-3</v>
      </c>
      <c r="B272" s="5">
        <f t="shared" si="227"/>
        <v>31416.14376779626</v>
      </c>
      <c r="C272" s="138" t="s">
        <v>194</v>
      </c>
      <c r="D272" t="s">
        <v>115</v>
      </c>
      <c r="E272" s="94" t="s">
        <v>110</v>
      </c>
      <c r="F272" s="25">
        <f t="shared" si="228"/>
        <v>4</v>
      </c>
      <c r="G272" s="25">
        <f t="shared" si="229"/>
        <v>4</v>
      </c>
      <c r="H272" s="7">
        <f t="shared" si="230"/>
        <v>0</v>
      </c>
      <c r="I272" s="7">
        <f t="shared" si="231"/>
        <v>7685.9006522829886</v>
      </c>
      <c r="J272" s="7">
        <f t="shared" si="232"/>
        <v>0</v>
      </c>
      <c r="K272" s="7">
        <f t="shared" si="233"/>
        <v>0</v>
      </c>
      <c r="L272" s="7">
        <f t="shared" si="234"/>
        <v>7475.728155339807</v>
      </c>
      <c r="M272" s="7">
        <f t="shared" si="235"/>
        <v>8093.7372915819442</v>
      </c>
      <c r="N272" s="7">
        <f t="shared" si="236"/>
        <v>8160.7735885915217</v>
      </c>
      <c r="O272" s="7">
        <f t="shared" si="237"/>
        <v>0</v>
      </c>
      <c r="P272" s="7">
        <f t="shared" si="238"/>
        <v>0</v>
      </c>
      <c r="Q272" s="7">
        <f t="shared" si="239"/>
        <v>0</v>
      </c>
      <c r="R272" s="7">
        <f t="shared" si="240"/>
        <v>0</v>
      </c>
      <c r="S272" s="7">
        <f t="shared" si="241"/>
        <v>0</v>
      </c>
      <c r="T272" s="7">
        <f t="shared" si="242"/>
        <v>0</v>
      </c>
      <c r="U272" s="7">
        <f t="shared" si="243"/>
        <v>0</v>
      </c>
      <c r="V272" s="7">
        <f t="shared" si="244"/>
        <v>0</v>
      </c>
      <c r="W272" s="91">
        <f t="shared" si="245"/>
        <v>0</v>
      </c>
      <c r="X272" s="91">
        <f t="shared" si="246"/>
        <v>0</v>
      </c>
      <c r="Y272" s="91">
        <f t="shared" si="247"/>
        <v>0</v>
      </c>
      <c r="Z272" s="91">
        <f t="shared" si="248"/>
        <v>0</v>
      </c>
      <c r="AA272" s="102">
        <f t="shared" si="249"/>
        <v>0</v>
      </c>
      <c r="AB272" s="102">
        <f t="shared" si="250"/>
        <v>0</v>
      </c>
      <c r="AC272" s="102">
        <f t="shared" si="251"/>
        <v>0</v>
      </c>
      <c r="AD272" s="106">
        <f t="shared" si="252"/>
        <v>8160.7735885915217</v>
      </c>
      <c r="AE272" s="106">
        <f t="shared" si="253"/>
        <v>8093.7372915819442</v>
      </c>
      <c r="AF272" s="106">
        <f t="shared" si="254"/>
        <v>7685.9006522829886</v>
      </c>
      <c r="AG272" s="106">
        <f t="shared" si="255"/>
        <v>7475.728155339807</v>
      </c>
      <c r="AH272" s="6">
        <v>0</v>
      </c>
      <c r="AI272" s="1">
        <f t="shared" si="256"/>
        <v>31416.139687796262</v>
      </c>
    </row>
    <row r="273" spans="1:35">
      <c r="A273" s="26">
        <v>4.0899999999999999E-3</v>
      </c>
      <c r="B273" s="5">
        <f t="shared" si="227"/>
        <v>7496.3337366673195</v>
      </c>
      <c r="C273" s="94" t="s">
        <v>199</v>
      </c>
      <c r="D273" s="94" t="s">
        <v>203</v>
      </c>
      <c r="E273" s="94" t="s">
        <v>110</v>
      </c>
      <c r="F273" s="25">
        <f t="shared" si="228"/>
        <v>1</v>
      </c>
      <c r="G273" s="25">
        <f t="shared" si="229"/>
        <v>1</v>
      </c>
      <c r="H273" s="7">
        <f t="shared" si="230"/>
        <v>0</v>
      </c>
      <c r="I273" s="7">
        <f t="shared" si="231"/>
        <v>7496.3296466673191</v>
      </c>
      <c r="J273" s="7">
        <f t="shared" si="232"/>
        <v>0</v>
      </c>
      <c r="K273" s="7">
        <f t="shared" si="233"/>
        <v>0</v>
      </c>
      <c r="L273" s="7">
        <f t="shared" si="234"/>
        <v>0</v>
      </c>
      <c r="M273" s="7">
        <f t="shared" si="235"/>
        <v>0</v>
      </c>
      <c r="N273" s="7">
        <f t="shared" si="236"/>
        <v>0</v>
      </c>
      <c r="O273" s="7">
        <f t="shared" si="237"/>
        <v>0</v>
      </c>
      <c r="P273" s="7">
        <f t="shared" si="238"/>
        <v>0</v>
      </c>
      <c r="Q273" s="7">
        <f t="shared" si="239"/>
        <v>0</v>
      </c>
      <c r="R273" s="7">
        <f t="shared" si="240"/>
        <v>0</v>
      </c>
      <c r="S273" s="7">
        <f t="shared" si="241"/>
        <v>0</v>
      </c>
      <c r="T273" s="7">
        <f t="shared" si="242"/>
        <v>0</v>
      </c>
      <c r="U273" s="7">
        <f t="shared" si="243"/>
        <v>0</v>
      </c>
      <c r="V273" s="7">
        <f t="shared" si="244"/>
        <v>0</v>
      </c>
      <c r="W273" s="91">
        <f t="shared" si="245"/>
        <v>0</v>
      </c>
      <c r="X273" s="91">
        <f t="shared" si="246"/>
        <v>0</v>
      </c>
      <c r="Y273" s="91">
        <f t="shared" si="247"/>
        <v>0</v>
      </c>
      <c r="Z273" s="91">
        <f t="shared" si="248"/>
        <v>0</v>
      </c>
      <c r="AA273" s="102">
        <f t="shared" si="249"/>
        <v>0</v>
      </c>
      <c r="AB273" s="102">
        <f t="shared" si="250"/>
        <v>0</v>
      </c>
      <c r="AC273" s="102">
        <f t="shared" si="251"/>
        <v>0</v>
      </c>
      <c r="AD273" s="106">
        <f t="shared" si="252"/>
        <v>7496.3296466673191</v>
      </c>
      <c r="AE273" s="106">
        <f t="shared" si="253"/>
        <v>0</v>
      </c>
      <c r="AF273" s="106">
        <f t="shared" si="254"/>
        <v>0</v>
      </c>
      <c r="AG273" s="106">
        <f t="shared" si="255"/>
        <v>0</v>
      </c>
      <c r="AH273" s="6">
        <v>0</v>
      </c>
      <c r="AI273" s="1">
        <f t="shared" si="256"/>
        <v>7496.3296466673191</v>
      </c>
    </row>
    <row r="274" spans="1:35">
      <c r="A274" s="26">
        <v>4.1000000000000003E-3</v>
      </c>
      <c r="B274" s="5">
        <f t="shared" si="227"/>
        <v>15454.849720139404</v>
      </c>
      <c r="C274" s="94" t="s">
        <v>201</v>
      </c>
      <c r="D274" s="94" t="s">
        <v>115</v>
      </c>
      <c r="E274" s="94" t="s">
        <v>110</v>
      </c>
      <c r="F274" s="25">
        <f t="shared" si="228"/>
        <v>2</v>
      </c>
      <c r="G274" s="25">
        <f t="shared" si="229"/>
        <v>2</v>
      </c>
      <c r="H274" s="7">
        <f t="shared" si="230"/>
        <v>0</v>
      </c>
      <c r="I274" s="7">
        <f t="shared" si="231"/>
        <v>7402.8610090856373</v>
      </c>
      <c r="J274" s="7">
        <f t="shared" si="232"/>
        <v>0</v>
      </c>
      <c r="K274" s="7">
        <f t="shared" si="233"/>
        <v>8051.9846110537674</v>
      </c>
      <c r="L274" s="7">
        <f t="shared" si="234"/>
        <v>0</v>
      </c>
      <c r="M274" s="7">
        <f t="shared" si="235"/>
        <v>0</v>
      </c>
      <c r="N274" s="7">
        <f t="shared" si="236"/>
        <v>0</v>
      </c>
      <c r="O274" s="7">
        <f t="shared" si="237"/>
        <v>0</v>
      </c>
      <c r="P274" s="7">
        <f t="shared" si="238"/>
        <v>0</v>
      </c>
      <c r="Q274" s="7">
        <f t="shared" si="239"/>
        <v>0</v>
      </c>
      <c r="R274" s="7">
        <f t="shared" si="240"/>
        <v>0</v>
      </c>
      <c r="S274" s="7">
        <f t="shared" si="241"/>
        <v>0</v>
      </c>
      <c r="T274" s="7">
        <f t="shared" si="242"/>
        <v>0</v>
      </c>
      <c r="U274" s="7">
        <f t="shared" si="243"/>
        <v>0</v>
      </c>
      <c r="V274" s="7">
        <f t="shared" si="244"/>
        <v>0</v>
      </c>
      <c r="W274" s="91">
        <f t="shared" si="245"/>
        <v>0</v>
      </c>
      <c r="X274" s="91">
        <f t="shared" si="246"/>
        <v>0</v>
      </c>
      <c r="Y274" s="91">
        <f t="shared" si="247"/>
        <v>0</v>
      </c>
      <c r="Z274" s="91">
        <f t="shared" si="248"/>
        <v>0</v>
      </c>
      <c r="AA274" s="102">
        <f t="shared" si="249"/>
        <v>0</v>
      </c>
      <c r="AB274" s="102">
        <f t="shared" si="250"/>
        <v>0</v>
      </c>
      <c r="AC274" s="102">
        <f t="shared" si="251"/>
        <v>0</v>
      </c>
      <c r="AD274" s="106">
        <f t="shared" si="252"/>
        <v>8051.9846110537674</v>
      </c>
      <c r="AE274" s="106">
        <f t="shared" si="253"/>
        <v>7402.8610090856373</v>
      </c>
      <c r="AF274" s="106">
        <f t="shared" si="254"/>
        <v>0</v>
      </c>
      <c r="AG274" s="106">
        <f t="shared" si="255"/>
        <v>0</v>
      </c>
      <c r="AH274" s="6">
        <v>0</v>
      </c>
      <c r="AI274" s="1">
        <f t="shared" si="256"/>
        <v>15454.845620139404</v>
      </c>
    </row>
    <row r="275" spans="1:35">
      <c r="A275" s="26">
        <v>4.1099999999999999E-3</v>
      </c>
      <c r="B275" s="5">
        <f t="shared" si="227"/>
        <v>6050.2450453029469</v>
      </c>
      <c r="C275" s="94" t="s">
        <v>202</v>
      </c>
      <c r="D275" s="94" t="s">
        <v>95</v>
      </c>
      <c r="E275" s="94" t="s">
        <v>110</v>
      </c>
      <c r="F275" s="25">
        <f t="shared" si="228"/>
        <v>1</v>
      </c>
      <c r="G275" s="25">
        <f t="shared" si="229"/>
        <v>1</v>
      </c>
      <c r="H275" s="7">
        <f t="shared" si="230"/>
        <v>0</v>
      </c>
      <c r="I275" s="7">
        <f t="shared" si="231"/>
        <v>6050.240935302947</v>
      </c>
      <c r="J275" s="7">
        <f t="shared" si="232"/>
        <v>0</v>
      </c>
      <c r="K275" s="7">
        <f t="shared" si="233"/>
        <v>0</v>
      </c>
      <c r="L275" s="7">
        <f t="shared" si="234"/>
        <v>0</v>
      </c>
      <c r="M275" s="7">
        <f t="shared" si="235"/>
        <v>0</v>
      </c>
      <c r="N275" s="7">
        <f t="shared" si="236"/>
        <v>0</v>
      </c>
      <c r="O275" s="7">
        <f t="shared" si="237"/>
        <v>0</v>
      </c>
      <c r="P275" s="7">
        <f t="shared" si="238"/>
        <v>0</v>
      </c>
      <c r="Q275" s="7">
        <f t="shared" si="239"/>
        <v>0</v>
      </c>
      <c r="R275" s="7">
        <f t="shared" si="240"/>
        <v>0</v>
      </c>
      <c r="S275" s="7">
        <f t="shared" si="241"/>
        <v>0</v>
      </c>
      <c r="T275" s="7">
        <f t="shared" si="242"/>
        <v>0</v>
      </c>
      <c r="U275" s="7">
        <f t="shared" si="243"/>
        <v>0</v>
      </c>
      <c r="V275" s="7">
        <f t="shared" si="244"/>
        <v>0</v>
      </c>
      <c r="W275" s="91">
        <f t="shared" si="245"/>
        <v>0</v>
      </c>
      <c r="X275" s="91">
        <f t="shared" si="246"/>
        <v>0</v>
      </c>
      <c r="Y275" s="91">
        <f t="shared" si="247"/>
        <v>0</v>
      </c>
      <c r="Z275" s="91">
        <f t="shared" si="248"/>
        <v>0</v>
      </c>
      <c r="AA275" s="102">
        <f t="shared" si="249"/>
        <v>0</v>
      </c>
      <c r="AB275" s="102">
        <f t="shared" si="250"/>
        <v>0</v>
      </c>
      <c r="AC275" s="102">
        <f t="shared" si="251"/>
        <v>0</v>
      </c>
      <c r="AD275" s="106">
        <f t="shared" si="252"/>
        <v>6050.240935302947</v>
      </c>
      <c r="AE275" s="106">
        <f t="shared" si="253"/>
        <v>0</v>
      </c>
      <c r="AF275" s="106">
        <f t="shared" si="254"/>
        <v>0</v>
      </c>
      <c r="AG275" s="106">
        <f t="shared" si="255"/>
        <v>0</v>
      </c>
      <c r="AH275" s="6">
        <v>0</v>
      </c>
      <c r="AI275" s="1">
        <f t="shared" si="256"/>
        <v>6050.240935302947</v>
      </c>
    </row>
    <row r="276" spans="1:35">
      <c r="A276" s="26">
        <v>4.1199999999999995E-3</v>
      </c>
      <c r="B276" s="5">
        <f t="shared" si="227"/>
        <v>8399.4881446080562</v>
      </c>
      <c r="C276" s="94" t="s">
        <v>271</v>
      </c>
      <c r="D276" s="94" t="s">
        <v>93</v>
      </c>
      <c r="E276" s="94" t="s">
        <v>110</v>
      </c>
      <c r="F276" s="25">
        <f t="shared" si="228"/>
        <v>1</v>
      </c>
      <c r="G276" s="25">
        <f t="shared" si="229"/>
        <v>1</v>
      </c>
      <c r="H276" s="7">
        <f t="shared" si="230"/>
        <v>0</v>
      </c>
      <c r="I276" s="7">
        <f t="shared" si="231"/>
        <v>0</v>
      </c>
      <c r="J276" s="7">
        <f t="shared" si="232"/>
        <v>8399.4840246080566</v>
      </c>
      <c r="K276" s="7">
        <f t="shared" si="233"/>
        <v>0</v>
      </c>
      <c r="L276" s="7">
        <f t="shared" si="234"/>
        <v>0</v>
      </c>
      <c r="M276" s="7">
        <f t="shared" si="235"/>
        <v>0</v>
      </c>
      <c r="N276" s="7">
        <f t="shared" si="236"/>
        <v>0</v>
      </c>
      <c r="O276" s="7">
        <f t="shared" si="237"/>
        <v>0</v>
      </c>
      <c r="P276" s="7">
        <f t="shared" si="238"/>
        <v>0</v>
      </c>
      <c r="Q276" s="7">
        <f t="shared" si="239"/>
        <v>0</v>
      </c>
      <c r="R276" s="7">
        <f t="shared" si="240"/>
        <v>0</v>
      </c>
      <c r="S276" s="7">
        <f t="shared" si="241"/>
        <v>0</v>
      </c>
      <c r="T276" s="7">
        <f t="shared" si="242"/>
        <v>0</v>
      </c>
      <c r="U276" s="7">
        <f t="shared" si="243"/>
        <v>0</v>
      </c>
      <c r="V276" s="7">
        <f t="shared" si="244"/>
        <v>0</v>
      </c>
      <c r="W276" s="91">
        <f t="shared" si="245"/>
        <v>0</v>
      </c>
      <c r="X276" s="91">
        <f t="shared" si="246"/>
        <v>0</v>
      </c>
      <c r="Y276" s="91">
        <f t="shared" si="247"/>
        <v>0</v>
      </c>
      <c r="Z276" s="91">
        <f t="shared" si="248"/>
        <v>0</v>
      </c>
      <c r="AA276" s="102">
        <f t="shared" si="249"/>
        <v>0</v>
      </c>
      <c r="AB276" s="102">
        <f t="shared" si="250"/>
        <v>0</v>
      </c>
      <c r="AC276" s="102">
        <f t="shared" si="251"/>
        <v>0</v>
      </c>
      <c r="AD276" s="106">
        <f t="shared" si="252"/>
        <v>8399.4840246080566</v>
      </c>
      <c r="AE276" s="106">
        <f t="shared" si="253"/>
        <v>0</v>
      </c>
      <c r="AF276" s="106">
        <f t="shared" si="254"/>
        <v>0</v>
      </c>
      <c r="AG276" s="106">
        <f t="shared" si="255"/>
        <v>0</v>
      </c>
      <c r="AH276" s="6">
        <v>0</v>
      </c>
      <c r="AI276" s="1">
        <f t="shared" si="256"/>
        <v>8399.4840246080566</v>
      </c>
    </row>
    <row r="277" spans="1:35">
      <c r="A277" s="26">
        <v>4.13E-3</v>
      </c>
      <c r="B277" s="5">
        <f t="shared" si="227"/>
        <v>9469.5723040904468</v>
      </c>
      <c r="C277" s="94" t="s">
        <v>302</v>
      </c>
      <c r="D277" s="94" t="s">
        <v>208</v>
      </c>
      <c r="E277" s="94" t="s">
        <v>110</v>
      </c>
      <c r="F277" s="25">
        <f t="shared" si="228"/>
        <v>1</v>
      </c>
      <c r="G277" s="25">
        <f t="shared" si="229"/>
        <v>1</v>
      </c>
      <c r="H277" s="7">
        <f t="shared" si="230"/>
        <v>0</v>
      </c>
      <c r="I277" s="7">
        <f t="shared" si="231"/>
        <v>0</v>
      </c>
      <c r="J277" s="7">
        <f t="shared" si="232"/>
        <v>0</v>
      </c>
      <c r="K277" s="7">
        <f t="shared" si="233"/>
        <v>0</v>
      </c>
      <c r="L277" s="7">
        <f t="shared" si="234"/>
        <v>0</v>
      </c>
      <c r="M277" s="7">
        <f t="shared" si="235"/>
        <v>0</v>
      </c>
      <c r="N277" s="7">
        <f t="shared" si="236"/>
        <v>9469.5681740904474</v>
      </c>
      <c r="O277" s="7">
        <f t="shared" si="237"/>
        <v>0</v>
      </c>
      <c r="P277" s="7">
        <f t="shared" si="238"/>
        <v>0</v>
      </c>
      <c r="Q277" s="7">
        <f t="shared" si="239"/>
        <v>0</v>
      </c>
      <c r="R277" s="7">
        <f t="shared" si="240"/>
        <v>0</v>
      </c>
      <c r="S277" s="7">
        <f t="shared" si="241"/>
        <v>0</v>
      </c>
      <c r="T277" s="7">
        <f t="shared" si="242"/>
        <v>0</v>
      </c>
      <c r="U277" s="7">
        <f t="shared" si="243"/>
        <v>0</v>
      </c>
      <c r="V277" s="7">
        <f t="shared" si="244"/>
        <v>0</v>
      </c>
      <c r="W277" s="91">
        <f t="shared" si="245"/>
        <v>0</v>
      </c>
      <c r="X277" s="91">
        <f t="shared" si="246"/>
        <v>0</v>
      </c>
      <c r="Y277" s="91">
        <f t="shared" si="247"/>
        <v>0</v>
      </c>
      <c r="Z277" s="91">
        <f t="shared" si="248"/>
        <v>0</v>
      </c>
      <c r="AA277" s="102">
        <f t="shared" si="249"/>
        <v>0</v>
      </c>
      <c r="AB277" s="102">
        <f t="shared" si="250"/>
        <v>0</v>
      </c>
      <c r="AC277" s="102">
        <f t="shared" si="251"/>
        <v>0</v>
      </c>
      <c r="AD277" s="106">
        <f t="shared" si="252"/>
        <v>9469.5681740904474</v>
      </c>
      <c r="AE277" s="106">
        <f t="shared" si="253"/>
        <v>0</v>
      </c>
      <c r="AF277" s="106">
        <f t="shared" si="254"/>
        <v>0</v>
      </c>
      <c r="AG277" s="106">
        <f t="shared" si="255"/>
        <v>0</v>
      </c>
      <c r="AH277" s="6">
        <v>0</v>
      </c>
      <c r="AI277" s="1">
        <f t="shared" si="256"/>
        <v>9469.5681740904474</v>
      </c>
    </row>
    <row r="278" spans="1:35">
      <c r="A278" s="26">
        <v>4.1399999999999996E-3</v>
      </c>
      <c r="B278" s="5">
        <f t="shared" si="227"/>
        <v>9284.8566134013363</v>
      </c>
      <c r="C278" s="94" t="s">
        <v>244</v>
      </c>
      <c r="D278" s="94" t="s">
        <v>93</v>
      </c>
      <c r="E278" s="94" t="s">
        <v>110</v>
      </c>
      <c r="F278" s="25">
        <f t="shared" si="228"/>
        <v>1</v>
      </c>
      <c r="G278" s="25">
        <f t="shared" si="229"/>
        <v>1</v>
      </c>
      <c r="H278" s="7">
        <f t="shared" si="230"/>
        <v>0</v>
      </c>
      <c r="I278" s="7">
        <f t="shared" si="231"/>
        <v>0</v>
      </c>
      <c r="J278" s="7">
        <f t="shared" si="232"/>
        <v>9284.8524734013372</v>
      </c>
      <c r="K278" s="7">
        <f t="shared" si="233"/>
        <v>0</v>
      </c>
      <c r="L278" s="7">
        <f t="shared" si="234"/>
        <v>0</v>
      </c>
      <c r="M278" s="7">
        <f t="shared" si="235"/>
        <v>0</v>
      </c>
      <c r="N278" s="7">
        <f t="shared" si="236"/>
        <v>0</v>
      </c>
      <c r="O278" s="7">
        <f t="shared" si="237"/>
        <v>0</v>
      </c>
      <c r="P278" s="7">
        <f t="shared" si="238"/>
        <v>0</v>
      </c>
      <c r="Q278" s="7">
        <f t="shared" si="239"/>
        <v>0</v>
      </c>
      <c r="R278" s="7">
        <f t="shared" si="240"/>
        <v>0</v>
      </c>
      <c r="S278" s="7">
        <f t="shared" si="241"/>
        <v>0</v>
      </c>
      <c r="T278" s="7">
        <f t="shared" si="242"/>
        <v>0</v>
      </c>
      <c r="U278" s="7">
        <f t="shared" si="243"/>
        <v>0</v>
      </c>
      <c r="V278" s="7">
        <f t="shared" si="244"/>
        <v>0</v>
      </c>
      <c r="W278" s="91">
        <f t="shared" si="245"/>
        <v>0</v>
      </c>
      <c r="X278" s="91">
        <f t="shared" si="246"/>
        <v>0</v>
      </c>
      <c r="Y278" s="91">
        <f t="shared" si="247"/>
        <v>0</v>
      </c>
      <c r="Z278" s="91">
        <f t="shared" si="248"/>
        <v>0</v>
      </c>
      <c r="AA278" s="102">
        <f t="shared" si="249"/>
        <v>0</v>
      </c>
      <c r="AB278" s="102">
        <f t="shared" si="250"/>
        <v>0</v>
      </c>
      <c r="AC278" s="102">
        <f t="shared" si="251"/>
        <v>0</v>
      </c>
      <c r="AD278" s="106">
        <f t="shared" si="252"/>
        <v>9284.8524734013372</v>
      </c>
      <c r="AE278" s="106">
        <f t="shared" si="253"/>
        <v>0</v>
      </c>
      <c r="AF278" s="106">
        <f t="shared" si="254"/>
        <v>0</v>
      </c>
      <c r="AG278" s="106">
        <f t="shared" si="255"/>
        <v>0</v>
      </c>
      <c r="AH278" s="6">
        <v>0</v>
      </c>
      <c r="AI278" s="1">
        <f t="shared" si="256"/>
        <v>9284.8524734013372</v>
      </c>
    </row>
    <row r="279" spans="1:35">
      <c r="A279" s="26">
        <v>4.15E-3</v>
      </c>
      <c r="B279" s="5">
        <f t="shared" si="227"/>
        <v>9238.2449008457934</v>
      </c>
      <c r="C279" s="94" t="s">
        <v>245</v>
      </c>
      <c r="D279" s="94" t="s">
        <v>93</v>
      </c>
      <c r="E279" s="94" t="s">
        <v>110</v>
      </c>
      <c r="F279" s="25">
        <f t="shared" si="228"/>
        <v>1</v>
      </c>
      <c r="G279" s="25">
        <f t="shared" si="229"/>
        <v>1</v>
      </c>
      <c r="H279" s="7">
        <f t="shared" si="230"/>
        <v>0</v>
      </c>
      <c r="I279" s="7">
        <f t="shared" si="231"/>
        <v>0</v>
      </c>
      <c r="J279" s="7">
        <f t="shared" si="232"/>
        <v>9238.2407508457927</v>
      </c>
      <c r="K279" s="7">
        <f t="shared" si="233"/>
        <v>0</v>
      </c>
      <c r="L279" s="7">
        <f t="shared" si="234"/>
        <v>0</v>
      </c>
      <c r="M279" s="7">
        <f t="shared" si="235"/>
        <v>0</v>
      </c>
      <c r="N279" s="7">
        <f t="shared" si="236"/>
        <v>0</v>
      </c>
      <c r="O279" s="7">
        <f t="shared" si="237"/>
        <v>0</v>
      </c>
      <c r="P279" s="7">
        <f t="shared" si="238"/>
        <v>0</v>
      </c>
      <c r="Q279" s="7">
        <f t="shared" si="239"/>
        <v>0</v>
      </c>
      <c r="R279" s="7">
        <f t="shared" si="240"/>
        <v>0</v>
      </c>
      <c r="S279" s="7">
        <f t="shared" si="241"/>
        <v>0</v>
      </c>
      <c r="T279" s="7">
        <f t="shared" si="242"/>
        <v>0</v>
      </c>
      <c r="U279" s="7">
        <f t="shared" si="243"/>
        <v>0</v>
      </c>
      <c r="V279" s="7">
        <f t="shared" si="244"/>
        <v>0</v>
      </c>
      <c r="W279" s="91">
        <f t="shared" si="245"/>
        <v>0</v>
      </c>
      <c r="X279" s="91">
        <f t="shared" si="246"/>
        <v>0</v>
      </c>
      <c r="Y279" s="91">
        <f t="shared" si="247"/>
        <v>0</v>
      </c>
      <c r="Z279" s="91">
        <f t="shared" si="248"/>
        <v>0</v>
      </c>
      <c r="AA279" s="102">
        <f t="shared" si="249"/>
        <v>0</v>
      </c>
      <c r="AB279" s="102">
        <f t="shared" si="250"/>
        <v>0</v>
      </c>
      <c r="AC279" s="102">
        <f t="shared" si="251"/>
        <v>0</v>
      </c>
      <c r="AD279" s="106">
        <f t="shared" si="252"/>
        <v>9238.2407508457927</v>
      </c>
      <c r="AE279" s="106">
        <f t="shared" si="253"/>
        <v>0</v>
      </c>
      <c r="AF279" s="106">
        <f t="shared" si="254"/>
        <v>0</v>
      </c>
      <c r="AG279" s="106">
        <f t="shared" si="255"/>
        <v>0</v>
      </c>
      <c r="AH279" s="6">
        <v>0</v>
      </c>
      <c r="AI279" s="1">
        <f t="shared" si="256"/>
        <v>9238.2407508457927</v>
      </c>
    </row>
    <row r="280" spans="1:35">
      <c r="A280" s="26">
        <v>4.1599999999999996E-3</v>
      </c>
      <c r="B280" s="5">
        <f t="shared" si="227"/>
        <v>9095.3666681645991</v>
      </c>
      <c r="C280" s="94" t="s">
        <v>308</v>
      </c>
      <c r="D280" s="94" t="s">
        <v>91</v>
      </c>
      <c r="E280" s="94" t="s">
        <v>110</v>
      </c>
      <c r="F280" s="25">
        <f t="shared" si="228"/>
        <v>1</v>
      </c>
      <c r="G280" s="25">
        <f t="shared" si="229"/>
        <v>1</v>
      </c>
      <c r="H280" s="7">
        <f t="shared" si="230"/>
        <v>0</v>
      </c>
      <c r="I280" s="7">
        <f t="shared" si="231"/>
        <v>0</v>
      </c>
      <c r="J280" s="7">
        <f t="shared" si="232"/>
        <v>0</v>
      </c>
      <c r="K280" s="7">
        <f t="shared" si="233"/>
        <v>0</v>
      </c>
      <c r="L280" s="7">
        <f t="shared" si="234"/>
        <v>0</v>
      </c>
      <c r="M280" s="7">
        <f t="shared" si="235"/>
        <v>0</v>
      </c>
      <c r="N280" s="7">
        <f t="shared" si="236"/>
        <v>9095.3625081645987</v>
      </c>
      <c r="O280" s="7">
        <f t="shared" si="237"/>
        <v>0</v>
      </c>
      <c r="P280" s="7">
        <f t="shared" si="238"/>
        <v>0</v>
      </c>
      <c r="Q280" s="7">
        <f t="shared" si="239"/>
        <v>0</v>
      </c>
      <c r="R280" s="7">
        <f t="shared" si="240"/>
        <v>0</v>
      </c>
      <c r="S280" s="7">
        <f t="shared" si="241"/>
        <v>0</v>
      </c>
      <c r="T280" s="7">
        <f t="shared" si="242"/>
        <v>0</v>
      </c>
      <c r="U280" s="7">
        <f t="shared" si="243"/>
        <v>0</v>
      </c>
      <c r="V280" s="7">
        <f t="shared" si="244"/>
        <v>0</v>
      </c>
      <c r="W280" s="91">
        <f t="shared" si="245"/>
        <v>0</v>
      </c>
      <c r="X280" s="91">
        <f t="shared" si="246"/>
        <v>0</v>
      </c>
      <c r="Y280" s="91">
        <f t="shared" si="247"/>
        <v>0</v>
      </c>
      <c r="Z280" s="91">
        <f t="shared" si="248"/>
        <v>0</v>
      </c>
      <c r="AA280" s="102">
        <f t="shared" si="249"/>
        <v>0</v>
      </c>
      <c r="AB280" s="102">
        <f t="shared" si="250"/>
        <v>0</v>
      </c>
      <c r="AC280" s="102">
        <f t="shared" si="251"/>
        <v>0</v>
      </c>
      <c r="AD280" s="106">
        <f t="shared" si="252"/>
        <v>9095.3625081645987</v>
      </c>
      <c r="AE280" s="106">
        <f t="shared" si="253"/>
        <v>0</v>
      </c>
      <c r="AF280" s="106">
        <f t="shared" si="254"/>
        <v>0</v>
      </c>
      <c r="AG280" s="106">
        <f t="shared" si="255"/>
        <v>0</v>
      </c>
      <c r="AH280" s="6">
        <v>0</v>
      </c>
      <c r="AI280" s="1">
        <f t="shared" si="256"/>
        <v>9095.3625081645987</v>
      </c>
    </row>
    <row r="281" spans="1:35">
      <c r="A281" s="26">
        <v>4.1700000000000001E-3</v>
      </c>
      <c r="B281" s="5">
        <f t="shared" si="227"/>
        <v>8686.5100704617744</v>
      </c>
      <c r="C281" s="94" t="s">
        <v>261</v>
      </c>
      <c r="D281" s="94" t="s">
        <v>85</v>
      </c>
      <c r="E281" s="94" t="s">
        <v>110</v>
      </c>
      <c r="F281" s="25">
        <f t="shared" si="228"/>
        <v>1</v>
      </c>
      <c r="G281" s="25">
        <f t="shared" si="229"/>
        <v>1</v>
      </c>
      <c r="H281" s="7">
        <f t="shared" si="230"/>
        <v>0</v>
      </c>
      <c r="I281" s="7">
        <f t="shared" si="231"/>
        <v>0</v>
      </c>
      <c r="J281" s="7">
        <f t="shared" si="232"/>
        <v>8686.5059004617742</v>
      </c>
      <c r="K281" s="7">
        <f t="shared" si="233"/>
        <v>0</v>
      </c>
      <c r="L281" s="7">
        <f t="shared" si="234"/>
        <v>0</v>
      </c>
      <c r="M281" s="7">
        <f t="shared" si="235"/>
        <v>0</v>
      </c>
      <c r="N281" s="7">
        <f t="shared" si="236"/>
        <v>0</v>
      </c>
      <c r="O281" s="7">
        <f t="shared" si="237"/>
        <v>0</v>
      </c>
      <c r="P281" s="7">
        <f t="shared" si="238"/>
        <v>0</v>
      </c>
      <c r="Q281" s="7">
        <f t="shared" si="239"/>
        <v>0</v>
      </c>
      <c r="R281" s="7">
        <f t="shared" si="240"/>
        <v>0</v>
      </c>
      <c r="S281" s="7">
        <f t="shared" si="241"/>
        <v>0</v>
      </c>
      <c r="T281" s="7">
        <f t="shared" si="242"/>
        <v>0</v>
      </c>
      <c r="U281" s="7">
        <f t="shared" si="243"/>
        <v>0</v>
      </c>
      <c r="V281" s="7">
        <f t="shared" si="244"/>
        <v>0</v>
      </c>
      <c r="W281" s="91">
        <f t="shared" si="245"/>
        <v>0</v>
      </c>
      <c r="X281" s="91">
        <f t="shared" si="246"/>
        <v>0</v>
      </c>
      <c r="Y281" s="91">
        <f t="shared" si="247"/>
        <v>0</v>
      </c>
      <c r="Z281" s="91">
        <f t="shared" si="248"/>
        <v>0</v>
      </c>
      <c r="AA281" s="102">
        <f t="shared" si="249"/>
        <v>0</v>
      </c>
      <c r="AB281" s="102">
        <f t="shared" si="250"/>
        <v>0</v>
      </c>
      <c r="AC281" s="102">
        <f t="shared" si="251"/>
        <v>0</v>
      </c>
      <c r="AD281" s="106">
        <f t="shared" si="252"/>
        <v>8686.5059004617742</v>
      </c>
      <c r="AE281" s="106">
        <f t="shared" si="253"/>
        <v>0</v>
      </c>
      <c r="AF281" s="106">
        <f t="shared" si="254"/>
        <v>0</v>
      </c>
      <c r="AG281" s="106">
        <f t="shared" si="255"/>
        <v>0</v>
      </c>
      <c r="AH281" s="6">
        <v>0</v>
      </c>
      <c r="AI281" s="1">
        <f t="shared" si="256"/>
        <v>8686.5059004617742</v>
      </c>
    </row>
    <row r="282" spans="1:35">
      <c r="A282" s="26">
        <v>4.1799999999999997E-3</v>
      </c>
      <c r="B282" s="5">
        <f t="shared" si="227"/>
        <v>4.1799999999999997E-3</v>
      </c>
      <c r="C282" s="94"/>
      <c r="D282" s="94"/>
      <c r="E282" s="94" t="s">
        <v>110</v>
      </c>
      <c r="F282" s="25">
        <f t="shared" si="228"/>
        <v>0</v>
      </c>
      <c r="G282" s="25">
        <f t="shared" si="229"/>
        <v>0</v>
      </c>
      <c r="H282" s="7">
        <f t="shared" si="230"/>
        <v>0</v>
      </c>
      <c r="I282" s="7">
        <f t="shared" si="231"/>
        <v>0</v>
      </c>
      <c r="J282" s="7">
        <f t="shared" si="232"/>
        <v>0</v>
      </c>
      <c r="K282" s="7">
        <f t="shared" si="233"/>
        <v>0</v>
      </c>
      <c r="L282" s="7">
        <f t="shared" si="234"/>
        <v>0</v>
      </c>
      <c r="M282" s="7">
        <f t="shared" si="235"/>
        <v>0</v>
      </c>
      <c r="N282" s="7">
        <f t="shared" si="236"/>
        <v>0</v>
      </c>
      <c r="O282" s="7">
        <f t="shared" si="237"/>
        <v>0</v>
      </c>
      <c r="P282" s="7">
        <f t="shared" si="238"/>
        <v>0</v>
      </c>
      <c r="Q282" s="7">
        <f t="shared" si="239"/>
        <v>0</v>
      </c>
      <c r="R282" s="7">
        <f t="shared" si="240"/>
        <v>0</v>
      </c>
      <c r="S282" s="7">
        <f t="shared" si="241"/>
        <v>0</v>
      </c>
      <c r="T282" s="7">
        <f t="shared" si="242"/>
        <v>0</v>
      </c>
      <c r="U282" s="7">
        <f t="shared" si="243"/>
        <v>0</v>
      </c>
      <c r="V282" s="7">
        <f t="shared" si="244"/>
        <v>0</v>
      </c>
      <c r="W282" s="91">
        <f t="shared" si="245"/>
        <v>0</v>
      </c>
      <c r="X282" s="91">
        <f t="shared" si="246"/>
        <v>0</v>
      </c>
      <c r="Y282" s="91">
        <f t="shared" si="247"/>
        <v>0</v>
      </c>
      <c r="Z282" s="91">
        <f t="shared" si="248"/>
        <v>0</v>
      </c>
      <c r="AA282" s="102">
        <f t="shared" si="249"/>
        <v>0</v>
      </c>
      <c r="AB282" s="102">
        <f t="shared" si="250"/>
        <v>0</v>
      </c>
      <c r="AC282" s="102">
        <f t="shared" si="251"/>
        <v>0</v>
      </c>
      <c r="AD282" s="106">
        <f t="shared" si="252"/>
        <v>0</v>
      </c>
      <c r="AE282" s="106">
        <f t="shared" si="253"/>
        <v>0</v>
      </c>
      <c r="AF282" s="106">
        <f t="shared" si="254"/>
        <v>0</v>
      </c>
      <c r="AG282" s="106">
        <f t="shared" si="255"/>
        <v>0</v>
      </c>
      <c r="AH282" s="6">
        <v>0</v>
      </c>
      <c r="AI282" s="1">
        <f t="shared" si="256"/>
        <v>0</v>
      </c>
    </row>
    <row r="283" spans="1:35">
      <c r="A283" s="26">
        <v>4.1900000000000001E-3</v>
      </c>
      <c r="B283" s="5">
        <f t="shared" si="227"/>
        <v>7872.958059047618</v>
      </c>
      <c r="C283" s="94" t="s">
        <v>285</v>
      </c>
      <c r="D283" s="94" t="s">
        <v>93</v>
      </c>
      <c r="E283" s="94" t="s">
        <v>110</v>
      </c>
      <c r="F283" s="25">
        <f t="shared" si="228"/>
        <v>1</v>
      </c>
      <c r="G283" s="25">
        <f t="shared" si="229"/>
        <v>1</v>
      </c>
      <c r="H283" s="7">
        <f t="shared" si="230"/>
        <v>0</v>
      </c>
      <c r="I283" s="7">
        <f t="shared" si="231"/>
        <v>0</v>
      </c>
      <c r="J283" s="7">
        <f t="shared" si="232"/>
        <v>7872.9538690476184</v>
      </c>
      <c r="K283" s="7">
        <f t="shared" si="233"/>
        <v>0</v>
      </c>
      <c r="L283" s="7">
        <f t="shared" si="234"/>
        <v>0</v>
      </c>
      <c r="M283" s="7">
        <f t="shared" si="235"/>
        <v>0</v>
      </c>
      <c r="N283" s="7">
        <f t="shared" si="236"/>
        <v>0</v>
      </c>
      <c r="O283" s="7">
        <f t="shared" si="237"/>
        <v>0</v>
      </c>
      <c r="P283" s="7">
        <f t="shared" si="238"/>
        <v>0</v>
      </c>
      <c r="Q283" s="7">
        <f t="shared" si="239"/>
        <v>0</v>
      </c>
      <c r="R283" s="7">
        <f t="shared" si="240"/>
        <v>0</v>
      </c>
      <c r="S283" s="7">
        <f t="shared" si="241"/>
        <v>0</v>
      </c>
      <c r="T283" s="7">
        <f t="shared" si="242"/>
        <v>0</v>
      </c>
      <c r="U283" s="7">
        <f t="shared" si="243"/>
        <v>0</v>
      </c>
      <c r="V283" s="7">
        <f t="shared" si="244"/>
        <v>0</v>
      </c>
      <c r="W283" s="91">
        <f t="shared" si="245"/>
        <v>0</v>
      </c>
      <c r="X283" s="91">
        <f t="shared" si="246"/>
        <v>0</v>
      </c>
      <c r="Y283" s="91">
        <f t="shared" si="247"/>
        <v>0</v>
      </c>
      <c r="Z283" s="91">
        <f t="shared" si="248"/>
        <v>0</v>
      </c>
      <c r="AA283" s="102">
        <f t="shared" si="249"/>
        <v>0</v>
      </c>
      <c r="AB283" s="102">
        <f t="shared" si="250"/>
        <v>0</v>
      </c>
      <c r="AC283" s="102">
        <f t="shared" si="251"/>
        <v>0</v>
      </c>
      <c r="AD283" s="106">
        <f t="shared" si="252"/>
        <v>7872.9538690476184</v>
      </c>
      <c r="AE283" s="106">
        <f t="shared" si="253"/>
        <v>0</v>
      </c>
      <c r="AF283" s="106">
        <f t="shared" si="254"/>
        <v>0</v>
      </c>
      <c r="AG283" s="106">
        <f t="shared" si="255"/>
        <v>0</v>
      </c>
      <c r="AH283" s="6">
        <v>0</v>
      </c>
      <c r="AI283" s="1">
        <f t="shared" si="256"/>
        <v>7872.9538690476184</v>
      </c>
    </row>
    <row r="284" spans="1:35">
      <c r="A284" s="26">
        <v>4.1999999999999997E-3</v>
      </c>
      <c r="B284" s="5">
        <f t="shared" si="227"/>
        <v>7315.7072507302737</v>
      </c>
      <c r="C284" s="94" t="s">
        <v>292</v>
      </c>
      <c r="D284" s="94" t="s">
        <v>93</v>
      </c>
      <c r="E284" s="94" t="s">
        <v>110</v>
      </c>
      <c r="F284" s="25">
        <f t="shared" si="228"/>
        <v>1</v>
      </c>
      <c r="G284" s="25">
        <f t="shared" si="229"/>
        <v>1</v>
      </c>
      <c r="H284" s="7">
        <f t="shared" si="230"/>
        <v>0</v>
      </c>
      <c r="I284" s="7">
        <f t="shared" si="231"/>
        <v>0</v>
      </c>
      <c r="J284" s="7">
        <f t="shared" si="232"/>
        <v>7315.7030507302734</v>
      </c>
      <c r="K284" s="7">
        <f t="shared" si="233"/>
        <v>0</v>
      </c>
      <c r="L284" s="7">
        <f t="shared" si="234"/>
        <v>0</v>
      </c>
      <c r="M284" s="7">
        <f t="shared" si="235"/>
        <v>0</v>
      </c>
      <c r="N284" s="7">
        <f t="shared" si="236"/>
        <v>0</v>
      </c>
      <c r="O284" s="7">
        <f t="shared" si="237"/>
        <v>0</v>
      </c>
      <c r="P284" s="7">
        <f t="shared" si="238"/>
        <v>0</v>
      </c>
      <c r="Q284" s="7">
        <f t="shared" si="239"/>
        <v>0</v>
      </c>
      <c r="R284" s="7">
        <f t="shared" si="240"/>
        <v>0</v>
      </c>
      <c r="S284" s="7">
        <f t="shared" si="241"/>
        <v>0</v>
      </c>
      <c r="T284" s="7">
        <f t="shared" si="242"/>
        <v>0</v>
      </c>
      <c r="U284" s="7">
        <f t="shared" si="243"/>
        <v>0</v>
      </c>
      <c r="V284" s="7">
        <f t="shared" si="244"/>
        <v>0</v>
      </c>
      <c r="W284" s="91">
        <f t="shared" si="245"/>
        <v>0</v>
      </c>
      <c r="X284" s="91">
        <f t="shared" si="246"/>
        <v>0</v>
      </c>
      <c r="Y284" s="91">
        <f t="shared" si="247"/>
        <v>0</v>
      </c>
      <c r="Z284" s="91">
        <f t="shared" si="248"/>
        <v>0</v>
      </c>
      <c r="AA284" s="102">
        <f t="shared" si="249"/>
        <v>0</v>
      </c>
      <c r="AB284" s="102">
        <f t="shared" si="250"/>
        <v>0</v>
      </c>
      <c r="AC284" s="102">
        <f t="shared" si="251"/>
        <v>0</v>
      </c>
      <c r="AD284" s="106">
        <f t="shared" si="252"/>
        <v>7315.7030507302734</v>
      </c>
      <c r="AE284" s="106">
        <f t="shared" si="253"/>
        <v>0</v>
      </c>
      <c r="AF284" s="106">
        <f t="shared" si="254"/>
        <v>0</v>
      </c>
      <c r="AG284" s="106">
        <f t="shared" si="255"/>
        <v>0</v>
      </c>
      <c r="AH284" s="6">
        <v>0</v>
      </c>
      <c r="AI284" s="1">
        <f t="shared" si="256"/>
        <v>7315.7030507302734</v>
      </c>
    </row>
    <row r="285" spans="1:35">
      <c r="A285" s="26">
        <v>4.2100000000000002E-3</v>
      </c>
      <c r="B285" s="5">
        <f t="shared" si="227"/>
        <v>18017.13440718413</v>
      </c>
      <c r="C285" s="94" t="s">
        <v>243</v>
      </c>
      <c r="D285" s="94" t="s">
        <v>85</v>
      </c>
      <c r="E285" s="94" t="s">
        <v>110</v>
      </c>
      <c r="F285" s="25">
        <f t="shared" si="228"/>
        <v>2</v>
      </c>
      <c r="G285" s="25">
        <f t="shared" si="229"/>
        <v>2</v>
      </c>
      <c r="H285" s="7">
        <f t="shared" si="230"/>
        <v>0</v>
      </c>
      <c r="I285" s="7">
        <f t="shared" si="231"/>
        <v>0</v>
      </c>
      <c r="J285" s="7">
        <f t="shared" si="232"/>
        <v>9290.9669630117442</v>
      </c>
      <c r="K285" s="7">
        <f t="shared" si="233"/>
        <v>0</v>
      </c>
      <c r="L285" s="7">
        <f t="shared" si="234"/>
        <v>8726.1632341723871</v>
      </c>
      <c r="M285" s="7">
        <f t="shared" si="235"/>
        <v>0</v>
      </c>
      <c r="N285" s="7">
        <f t="shared" si="236"/>
        <v>0</v>
      </c>
      <c r="O285" s="7">
        <f t="shared" si="237"/>
        <v>0</v>
      </c>
      <c r="P285" s="7">
        <f t="shared" si="238"/>
        <v>0</v>
      </c>
      <c r="Q285" s="7">
        <f t="shared" si="239"/>
        <v>0</v>
      </c>
      <c r="R285" s="7">
        <f t="shared" si="240"/>
        <v>0</v>
      </c>
      <c r="S285" s="7">
        <f t="shared" si="241"/>
        <v>0</v>
      </c>
      <c r="T285" s="7">
        <f t="shared" si="242"/>
        <v>0</v>
      </c>
      <c r="U285" s="7">
        <f t="shared" si="243"/>
        <v>0</v>
      </c>
      <c r="V285" s="7">
        <f t="shared" si="244"/>
        <v>0</v>
      </c>
      <c r="W285" s="91">
        <f t="shared" si="245"/>
        <v>0</v>
      </c>
      <c r="X285" s="91">
        <f t="shared" si="246"/>
        <v>0</v>
      </c>
      <c r="Y285" s="91">
        <f t="shared" si="247"/>
        <v>0</v>
      </c>
      <c r="Z285" s="91">
        <f t="shared" si="248"/>
        <v>0</v>
      </c>
      <c r="AA285" s="102">
        <f t="shared" si="249"/>
        <v>0</v>
      </c>
      <c r="AB285" s="102">
        <f t="shared" si="250"/>
        <v>0</v>
      </c>
      <c r="AC285" s="102">
        <f t="shared" si="251"/>
        <v>0</v>
      </c>
      <c r="AD285" s="106">
        <f t="shared" si="252"/>
        <v>9290.9669630117442</v>
      </c>
      <c r="AE285" s="106">
        <f t="shared" si="253"/>
        <v>8726.1632341723871</v>
      </c>
      <c r="AF285" s="106">
        <f t="shared" si="254"/>
        <v>0</v>
      </c>
      <c r="AG285" s="106">
        <f t="shared" si="255"/>
        <v>0</v>
      </c>
      <c r="AH285" s="6">
        <v>0</v>
      </c>
      <c r="AI285" s="1">
        <f t="shared" si="256"/>
        <v>18017.130197184131</v>
      </c>
    </row>
    <row r="286" spans="1:35">
      <c r="A286" s="26">
        <v>4.2199999999999998E-3</v>
      </c>
      <c r="B286" s="5">
        <f t="shared" si="227"/>
        <v>8045.2618030524791</v>
      </c>
      <c r="C286" s="94" t="s">
        <v>319</v>
      </c>
      <c r="D286" s="94" t="s">
        <v>91</v>
      </c>
      <c r="E286" s="94" t="s">
        <v>110</v>
      </c>
      <c r="F286" s="25">
        <f t="shared" si="228"/>
        <v>1</v>
      </c>
      <c r="G286" s="25">
        <f t="shared" si="229"/>
        <v>1</v>
      </c>
      <c r="H286" s="7">
        <f t="shared" si="230"/>
        <v>0</v>
      </c>
      <c r="I286" s="7">
        <f t="shared" si="231"/>
        <v>0</v>
      </c>
      <c r="J286" s="7">
        <f t="shared" si="232"/>
        <v>0</v>
      </c>
      <c r="K286" s="7">
        <f t="shared" si="233"/>
        <v>0</v>
      </c>
      <c r="L286" s="7">
        <f t="shared" si="234"/>
        <v>0</v>
      </c>
      <c r="M286" s="7">
        <f t="shared" si="235"/>
        <v>0</v>
      </c>
      <c r="N286" s="7">
        <f t="shared" si="236"/>
        <v>8045.2575830524793</v>
      </c>
      <c r="O286" s="7">
        <f t="shared" si="237"/>
        <v>0</v>
      </c>
      <c r="P286" s="7">
        <f t="shared" si="238"/>
        <v>0</v>
      </c>
      <c r="Q286" s="7">
        <f t="shared" si="239"/>
        <v>0</v>
      </c>
      <c r="R286" s="7">
        <f t="shared" si="240"/>
        <v>0</v>
      </c>
      <c r="S286" s="7">
        <f t="shared" si="241"/>
        <v>0</v>
      </c>
      <c r="T286" s="7">
        <f t="shared" si="242"/>
        <v>0</v>
      </c>
      <c r="U286" s="7">
        <f t="shared" si="243"/>
        <v>0</v>
      </c>
      <c r="V286" s="7">
        <f t="shared" si="244"/>
        <v>0</v>
      </c>
      <c r="W286" s="91">
        <f t="shared" si="245"/>
        <v>0</v>
      </c>
      <c r="X286" s="91">
        <f t="shared" si="246"/>
        <v>0</v>
      </c>
      <c r="Y286" s="91">
        <f t="shared" si="247"/>
        <v>0</v>
      </c>
      <c r="Z286" s="91">
        <f t="shared" si="248"/>
        <v>0</v>
      </c>
      <c r="AA286" s="102">
        <f t="shared" si="249"/>
        <v>0</v>
      </c>
      <c r="AB286" s="102">
        <f t="shared" si="250"/>
        <v>0</v>
      </c>
      <c r="AC286" s="102">
        <f t="shared" si="251"/>
        <v>0</v>
      </c>
      <c r="AD286" s="106">
        <f t="shared" si="252"/>
        <v>8045.2575830524793</v>
      </c>
      <c r="AE286" s="106">
        <f t="shared" si="253"/>
        <v>0</v>
      </c>
      <c r="AF286" s="106">
        <f t="shared" si="254"/>
        <v>0</v>
      </c>
      <c r="AG286" s="106">
        <f t="shared" si="255"/>
        <v>0</v>
      </c>
      <c r="AH286" s="6">
        <v>0</v>
      </c>
      <c r="AI286" s="1">
        <f t="shared" si="256"/>
        <v>8045.2575830524793</v>
      </c>
    </row>
    <row r="287" spans="1:35">
      <c r="A287" s="26">
        <v>4.2300000000000003E-3</v>
      </c>
      <c r="B287" s="5">
        <f t="shared" si="227"/>
        <v>8799.380529376298</v>
      </c>
      <c r="C287" s="94" t="s">
        <v>257</v>
      </c>
      <c r="D287" s="94" t="s">
        <v>79</v>
      </c>
      <c r="E287" s="94" t="s">
        <v>110</v>
      </c>
      <c r="F287" s="25">
        <f t="shared" si="228"/>
        <v>1</v>
      </c>
      <c r="G287" s="25">
        <f t="shared" si="229"/>
        <v>1</v>
      </c>
      <c r="H287" s="7">
        <f t="shared" si="230"/>
        <v>0</v>
      </c>
      <c r="I287" s="7">
        <f t="shared" si="231"/>
        <v>0</v>
      </c>
      <c r="J287" s="7">
        <f t="shared" si="232"/>
        <v>8799.3762993762975</v>
      </c>
      <c r="K287" s="7">
        <f t="shared" si="233"/>
        <v>0</v>
      </c>
      <c r="L287" s="7">
        <f t="shared" si="234"/>
        <v>0</v>
      </c>
      <c r="M287" s="7">
        <f t="shared" si="235"/>
        <v>0</v>
      </c>
      <c r="N287" s="7">
        <f t="shared" si="236"/>
        <v>0</v>
      </c>
      <c r="O287" s="7">
        <f t="shared" si="237"/>
        <v>0</v>
      </c>
      <c r="P287" s="7">
        <f t="shared" si="238"/>
        <v>0</v>
      </c>
      <c r="Q287" s="7">
        <f t="shared" si="239"/>
        <v>0</v>
      </c>
      <c r="R287" s="7">
        <f t="shared" si="240"/>
        <v>0</v>
      </c>
      <c r="S287" s="7">
        <f t="shared" si="241"/>
        <v>0</v>
      </c>
      <c r="T287" s="7">
        <f t="shared" si="242"/>
        <v>0</v>
      </c>
      <c r="U287" s="7">
        <f t="shared" si="243"/>
        <v>0</v>
      </c>
      <c r="V287" s="7">
        <f t="shared" si="244"/>
        <v>0</v>
      </c>
      <c r="W287" s="91">
        <f t="shared" si="245"/>
        <v>0</v>
      </c>
      <c r="X287" s="91">
        <f t="shared" si="246"/>
        <v>0</v>
      </c>
      <c r="Y287" s="91">
        <f t="shared" si="247"/>
        <v>0</v>
      </c>
      <c r="Z287" s="91">
        <f t="shared" si="248"/>
        <v>0</v>
      </c>
      <c r="AA287" s="102">
        <f t="shared" si="249"/>
        <v>0</v>
      </c>
      <c r="AB287" s="102">
        <f t="shared" si="250"/>
        <v>0</v>
      </c>
      <c r="AC287" s="102">
        <f t="shared" si="251"/>
        <v>0</v>
      </c>
      <c r="AD287" s="106">
        <f t="shared" si="252"/>
        <v>8799.3762993762975</v>
      </c>
      <c r="AE287" s="106">
        <f t="shared" si="253"/>
        <v>0</v>
      </c>
      <c r="AF287" s="106">
        <f t="shared" si="254"/>
        <v>0</v>
      </c>
      <c r="AG287" s="106">
        <f t="shared" si="255"/>
        <v>0</v>
      </c>
      <c r="AH287" s="6">
        <v>0</v>
      </c>
      <c r="AI287" s="1">
        <f t="shared" si="256"/>
        <v>8799.3762993762975</v>
      </c>
    </row>
    <row r="288" spans="1:35">
      <c r="A288" s="26">
        <v>4.2399999999999998E-3</v>
      </c>
      <c r="B288" s="5">
        <f t="shared" si="227"/>
        <v>8072.6725596643128</v>
      </c>
      <c r="C288" s="94" t="s">
        <v>279</v>
      </c>
      <c r="D288" s="94" t="s">
        <v>85</v>
      </c>
      <c r="E288" s="94" t="s">
        <v>110</v>
      </c>
      <c r="F288" s="25">
        <f t="shared" si="228"/>
        <v>1</v>
      </c>
      <c r="G288" s="25">
        <f t="shared" si="229"/>
        <v>1</v>
      </c>
      <c r="H288" s="7">
        <f t="shared" si="230"/>
        <v>0</v>
      </c>
      <c r="I288" s="7">
        <f t="shared" si="231"/>
        <v>0</v>
      </c>
      <c r="J288" s="7">
        <f t="shared" si="232"/>
        <v>8072.6683196643125</v>
      </c>
      <c r="K288" s="7">
        <f t="shared" si="233"/>
        <v>0</v>
      </c>
      <c r="L288" s="7">
        <f t="shared" si="234"/>
        <v>0</v>
      </c>
      <c r="M288" s="7">
        <f t="shared" si="235"/>
        <v>0</v>
      </c>
      <c r="N288" s="7">
        <f t="shared" si="236"/>
        <v>0</v>
      </c>
      <c r="O288" s="7">
        <f t="shared" si="237"/>
        <v>0</v>
      </c>
      <c r="P288" s="7">
        <f t="shared" si="238"/>
        <v>0</v>
      </c>
      <c r="Q288" s="7">
        <f t="shared" si="239"/>
        <v>0</v>
      </c>
      <c r="R288" s="7">
        <f t="shared" si="240"/>
        <v>0</v>
      </c>
      <c r="S288" s="7">
        <f t="shared" si="241"/>
        <v>0</v>
      </c>
      <c r="T288" s="7">
        <f t="shared" si="242"/>
        <v>0</v>
      </c>
      <c r="U288" s="7">
        <f t="shared" si="243"/>
        <v>0</v>
      </c>
      <c r="V288" s="7">
        <f t="shared" si="244"/>
        <v>0</v>
      </c>
      <c r="W288" s="91">
        <f t="shared" si="245"/>
        <v>0</v>
      </c>
      <c r="X288" s="91">
        <f t="shared" si="246"/>
        <v>0</v>
      </c>
      <c r="Y288" s="91">
        <f t="shared" si="247"/>
        <v>0</v>
      </c>
      <c r="Z288" s="91">
        <f t="shared" si="248"/>
        <v>0</v>
      </c>
      <c r="AA288" s="102">
        <f t="shared" si="249"/>
        <v>0</v>
      </c>
      <c r="AB288" s="102">
        <f t="shared" si="250"/>
        <v>0</v>
      </c>
      <c r="AC288" s="102">
        <f t="shared" si="251"/>
        <v>0</v>
      </c>
      <c r="AD288" s="106">
        <f t="shared" si="252"/>
        <v>8072.6683196643125</v>
      </c>
      <c r="AE288" s="106">
        <f t="shared" si="253"/>
        <v>0</v>
      </c>
      <c r="AF288" s="106">
        <f t="shared" si="254"/>
        <v>0</v>
      </c>
      <c r="AG288" s="106">
        <f t="shared" si="255"/>
        <v>0</v>
      </c>
      <c r="AH288" s="6">
        <v>0</v>
      </c>
      <c r="AI288" s="1">
        <f t="shared" si="256"/>
        <v>8072.6683196643125</v>
      </c>
    </row>
    <row r="289" spans="1:35">
      <c r="A289" s="26">
        <v>4.2399999999999998E-3</v>
      </c>
      <c r="B289" s="5">
        <f>AI289+A289</f>
        <v>7618.1476999156112</v>
      </c>
      <c r="C289" s="146" t="s">
        <v>156</v>
      </c>
      <c r="D289" s="94" t="s">
        <v>93</v>
      </c>
      <c r="E289" s="94" t="s">
        <v>110</v>
      </c>
      <c r="F289" s="25">
        <f>COUNTIF(H289:Z289,"&gt;1")</f>
        <v>1</v>
      </c>
      <c r="G289" s="25">
        <f>COUNTIF(AD289:AH289,"&gt;1")</f>
        <v>1</v>
      </c>
      <c r="H289" s="7">
        <f>IF(ISERROR(VLOOKUP($C180,_tri1,5,FALSE)),0,(VLOOKUP($C180,_tri1,5,FALSE)))</f>
        <v>0</v>
      </c>
      <c r="I289" s="7">
        <f>IF(ISERROR(VLOOKUP($C180,_tri2,5,FALSE)),0,(VLOOKUP($C180,_tri2,5,FALSE)))</f>
        <v>0</v>
      </c>
      <c r="J289" s="7">
        <f>IF(ISERROR(VLOOKUP($C180,_tri3,5,FALSE)),0,(VLOOKUP($C180,_tri3,5,FALSE)))</f>
        <v>0</v>
      </c>
      <c r="K289" s="7">
        <f>IF(ISERROR(VLOOKUP($C180,_tri4,5,FALSE)),0,(VLOOKUP($C180,_tri4,5,FALSE)))</f>
        <v>0</v>
      </c>
      <c r="L289" s="7">
        <f>IF(ISERROR(VLOOKUP($C180,_tri5,5,FALSE)),0,(VLOOKUP($C180,_tri5,5,FALSE)))</f>
        <v>0</v>
      </c>
      <c r="M289" s="7">
        <f>IF(ISERROR(VLOOKUP($C180,_tri6,5,FALSE)),0,(VLOOKUP($C180,_tri6,5,FALSE)))</f>
        <v>0</v>
      </c>
      <c r="N289" s="7">
        <f>IF(ISERROR(VLOOKUP($C180,_tri7,5,FALSE)),0,(VLOOKUP($C180,_tri7,5,FALSE)))</f>
        <v>7618.1434599156109</v>
      </c>
      <c r="O289" s="7">
        <f>IF(ISERROR(VLOOKUP($C180,_tri8,5,FALSE)),0,(VLOOKUP($C180,_tri8,5,FALSE)))</f>
        <v>0</v>
      </c>
      <c r="P289" s="7">
        <f>IF(ISERROR(VLOOKUP($C180,_tri9,5,FALSE)),0,(VLOOKUP($C180,_tri9,5,FALSE)))</f>
        <v>0</v>
      </c>
      <c r="Q289" s="7">
        <f>IF(ISERROR(VLOOKUP($C180,_tri10,5,FALSE)),0,(VLOOKUP($C180,_tri10,5,FALSE)))</f>
        <v>0</v>
      </c>
      <c r="R289" s="7">
        <f>IF(ISERROR(VLOOKUP($C180,_tri11,5,FALSE)),0,(VLOOKUP($C180,_tri11,5,FALSE)))</f>
        <v>0</v>
      </c>
      <c r="S289" s="7">
        <f>IF(ISERROR(VLOOKUP($C180,aqua1,5,FALSE)),0,(VLOOKUP($C180,aqua1,5,FALSE)))</f>
        <v>0</v>
      </c>
      <c r="T289" s="7">
        <f>IF(ISERROR(VLOOKUP($C180,aqua2,5,FALSE)),0,(VLOOKUP($C180,aqua2,5,FALSE)))</f>
        <v>0</v>
      </c>
      <c r="U289" s="7">
        <f>IF(ISERROR(VLOOKUP($C180,aqua3,5,FALSE)),0,(VLOOKUP($C180,aqua3,5,FALSE)))</f>
        <v>0</v>
      </c>
      <c r="V289" s="7">
        <f>IF(ISERROR(VLOOKUP($C180,aqua4,5,FALSE)),0,(VLOOKUP($C180,aqua4,5,FALSE)))</f>
        <v>0</v>
      </c>
      <c r="W289" s="91">
        <f>IF(ISERROR(VLOOKUP($C180,_dua1,5,FALSE)),0,(VLOOKUP($C180,_dua1,5,FALSE)))</f>
        <v>0</v>
      </c>
      <c r="X289" s="91">
        <f>IF(ISERROR(VLOOKUP($C180,_dua2,5,FALSE)),0,(VLOOKUP($C180,_dua2,5,FALSE)))</f>
        <v>0</v>
      </c>
      <c r="Y289" s="91">
        <f>IF(ISERROR(VLOOKUP($C180,_dua3,5,FALSE)),0,(VLOOKUP($C180,_dua3,5,FALSE)))</f>
        <v>0</v>
      </c>
      <c r="Z289" s="91">
        <f>IF(ISERROR(VLOOKUP($C180,_dua4,5,FALSE)),0,(VLOOKUP($C180,_dua4,5,FALSE)))</f>
        <v>0</v>
      </c>
      <c r="AA289" s="102">
        <f>LARGE(H289:R289,5)</f>
        <v>0</v>
      </c>
      <c r="AB289" s="102">
        <f>LARGE(S289:V289,1)</f>
        <v>0</v>
      </c>
      <c r="AC289" s="102">
        <f>LARGE(W289:Z289,1)</f>
        <v>0</v>
      </c>
      <c r="AD289" s="106">
        <f>LARGE(H289:R289,1)</f>
        <v>7618.1434599156109</v>
      </c>
      <c r="AE289" s="106">
        <f>LARGE(H289:R289,2)</f>
        <v>0</v>
      </c>
      <c r="AF289" s="106">
        <f>LARGE(H289:R289,3)</f>
        <v>0</v>
      </c>
      <c r="AG289" s="106">
        <f>LARGE(H289:R289,4)</f>
        <v>0</v>
      </c>
      <c r="AH289" s="6">
        <v>0</v>
      </c>
      <c r="AI289" s="1">
        <f>SUM(AD289:AG289)+AH289</f>
        <v>7618.1434599156109</v>
      </c>
    </row>
    <row r="290" spans="1:35">
      <c r="A290" s="26">
        <v>4.2500000000000003E-3</v>
      </c>
      <c r="B290" s="5">
        <f t="shared" si="227"/>
        <v>7742.2855536020579</v>
      </c>
      <c r="C290" s="146" t="s">
        <v>347</v>
      </c>
      <c r="D290" s="94" t="s">
        <v>97</v>
      </c>
      <c r="E290" s="94" t="s">
        <v>110</v>
      </c>
      <c r="F290" s="25">
        <f t="shared" si="228"/>
        <v>1</v>
      </c>
      <c r="G290" s="25">
        <f t="shared" si="229"/>
        <v>1</v>
      </c>
      <c r="H290" s="7">
        <f>IF(ISERROR(VLOOKUP($C41,_tri1,5,FALSE)),0,(VLOOKUP($C41,_tri1,5,FALSE)))</f>
        <v>0</v>
      </c>
      <c r="I290" s="7">
        <f>IF(ISERROR(VLOOKUP($C41,_tri2,5,FALSE)),0,(VLOOKUP($C41,_tri2,5,FALSE)))</f>
        <v>0</v>
      </c>
      <c r="J290" s="7">
        <f>IF(ISERROR(VLOOKUP($C41,_tri3,5,FALSE)),0,(VLOOKUP($C41,_tri3,5,FALSE)))</f>
        <v>0</v>
      </c>
      <c r="K290" s="7">
        <f>IF(ISERROR(VLOOKUP($C41,_tri4,5,FALSE)),0,(VLOOKUP($C41,_tri4,5,FALSE)))</f>
        <v>0</v>
      </c>
      <c r="L290" s="7">
        <f>IF(ISERROR(VLOOKUP($C41,_tri5,5,FALSE)),0,(VLOOKUP($C41,_tri5,5,FALSE)))</f>
        <v>0</v>
      </c>
      <c r="M290" s="7">
        <f>IF(ISERROR(VLOOKUP($C41,_tri6,5,FALSE)),0,(VLOOKUP($C41,_tri6,5,FALSE)))</f>
        <v>0</v>
      </c>
      <c r="N290" s="7">
        <f>IF(ISERROR(VLOOKUP($C41,_tri7,5,FALSE)),0,(VLOOKUP($C41,_tri7,5,FALSE)))</f>
        <v>7742.281303602058</v>
      </c>
      <c r="O290" s="7">
        <f>IF(ISERROR(VLOOKUP($C41,_tri8,5,FALSE)),0,(VLOOKUP($C41,_tri8,5,FALSE)))</f>
        <v>0</v>
      </c>
      <c r="P290" s="7">
        <f>IF(ISERROR(VLOOKUP($C41,_tri9,5,FALSE)),0,(VLOOKUP($C41,_tri9,5,FALSE)))</f>
        <v>0</v>
      </c>
      <c r="Q290" s="7">
        <f>IF(ISERROR(VLOOKUP($C41,_tri10,5,FALSE)),0,(VLOOKUP($C41,_tri10,5,FALSE)))</f>
        <v>0</v>
      </c>
      <c r="R290" s="7">
        <f>IF(ISERROR(VLOOKUP($C41,_tri11,5,FALSE)),0,(VLOOKUP($C41,_tri11,5,FALSE)))</f>
        <v>0</v>
      </c>
      <c r="S290" s="7">
        <f>IF(ISERROR(VLOOKUP($C41,aqua1,5,FALSE)),0,(VLOOKUP($C41,aqua1,5,FALSE)))</f>
        <v>0</v>
      </c>
      <c r="T290" s="7">
        <f>IF(ISERROR(VLOOKUP($C41,aqua2,5,FALSE)),0,(VLOOKUP($C41,aqua2,5,FALSE)))</f>
        <v>0</v>
      </c>
      <c r="U290" s="7">
        <f>IF(ISERROR(VLOOKUP($C41,aqua3,5,FALSE)),0,(VLOOKUP($C41,aqua3,5,FALSE)))</f>
        <v>0</v>
      </c>
      <c r="V290" s="7">
        <f>IF(ISERROR(VLOOKUP($C41,aqua4,5,FALSE)),0,(VLOOKUP($C41,aqua4,5,FALSE)))</f>
        <v>0</v>
      </c>
      <c r="W290" s="91">
        <f>IF(ISERROR(VLOOKUP($C41,_dua1,5,FALSE)),0,(VLOOKUP($C41,_dua1,5,FALSE)))</f>
        <v>0</v>
      </c>
      <c r="X290" s="91">
        <f>IF(ISERROR(VLOOKUP($C41,_dua2,5,FALSE)),0,(VLOOKUP($C41,_dua2,5,FALSE)))</f>
        <v>0</v>
      </c>
      <c r="Y290" s="91">
        <f>IF(ISERROR(VLOOKUP($C41,_dua3,5,FALSE)),0,(VLOOKUP($C41,_dua3,5,FALSE)))</f>
        <v>0</v>
      </c>
      <c r="Z290" s="91">
        <f>IF(ISERROR(VLOOKUP($C41,_dua4,5,FALSE)),0,(VLOOKUP($C41,_dua4,5,FALSE)))</f>
        <v>0</v>
      </c>
      <c r="AA290" s="102">
        <f t="shared" si="249"/>
        <v>0</v>
      </c>
      <c r="AB290" s="102">
        <f t="shared" si="250"/>
        <v>0</v>
      </c>
      <c r="AC290" s="102">
        <f t="shared" si="251"/>
        <v>0</v>
      </c>
      <c r="AD290" s="106">
        <f t="shared" si="252"/>
        <v>7742.281303602058</v>
      </c>
      <c r="AE290" s="106">
        <f t="shared" si="253"/>
        <v>0</v>
      </c>
      <c r="AF290" s="106">
        <f t="shared" si="254"/>
        <v>0</v>
      </c>
      <c r="AG290" s="106">
        <f t="shared" si="255"/>
        <v>0</v>
      </c>
      <c r="AH290" s="6">
        <v>0</v>
      </c>
      <c r="AI290" s="1">
        <f t="shared" si="256"/>
        <v>7742.281303602058</v>
      </c>
    </row>
    <row r="291" spans="1:35">
      <c r="A291" s="26">
        <v>4.2599999999999999E-3</v>
      </c>
      <c r="B291" s="5">
        <f t="shared" si="227"/>
        <v>4.2599999999999999E-3</v>
      </c>
      <c r="C291" s="146"/>
      <c r="D291" s="94"/>
      <c r="E291" s="94" t="s">
        <v>110</v>
      </c>
      <c r="F291" s="25">
        <f t="shared" si="228"/>
        <v>0</v>
      </c>
      <c r="G291" s="25">
        <f t="shared" si="229"/>
        <v>0</v>
      </c>
      <c r="H291" s="7">
        <f t="shared" si="230"/>
        <v>0</v>
      </c>
      <c r="I291" s="7">
        <f t="shared" si="231"/>
        <v>0</v>
      </c>
      <c r="J291" s="7">
        <f t="shared" si="232"/>
        <v>0</v>
      </c>
      <c r="K291" s="7">
        <f t="shared" si="233"/>
        <v>0</v>
      </c>
      <c r="L291" s="7">
        <f t="shared" si="234"/>
        <v>0</v>
      </c>
      <c r="M291" s="7">
        <f t="shared" si="235"/>
        <v>0</v>
      </c>
      <c r="N291" s="7">
        <f t="shared" si="236"/>
        <v>0</v>
      </c>
      <c r="O291" s="7">
        <f t="shared" si="237"/>
        <v>0</v>
      </c>
      <c r="P291" s="7">
        <f t="shared" si="238"/>
        <v>0</v>
      </c>
      <c r="Q291" s="7">
        <f t="shared" si="239"/>
        <v>0</v>
      </c>
      <c r="R291" s="7">
        <f t="shared" si="240"/>
        <v>0</v>
      </c>
      <c r="S291" s="7">
        <f t="shared" si="241"/>
        <v>0</v>
      </c>
      <c r="T291" s="7">
        <f t="shared" si="242"/>
        <v>0</v>
      </c>
      <c r="U291" s="7">
        <f t="shared" si="243"/>
        <v>0</v>
      </c>
      <c r="V291" s="7">
        <f t="shared" si="244"/>
        <v>0</v>
      </c>
      <c r="W291" s="91">
        <f t="shared" si="245"/>
        <v>0</v>
      </c>
      <c r="X291" s="91">
        <f t="shared" si="246"/>
        <v>0</v>
      </c>
      <c r="Y291" s="91">
        <f t="shared" si="247"/>
        <v>0</v>
      </c>
      <c r="Z291" s="91">
        <f t="shared" si="248"/>
        <v>0</v>
      </c>
      <c r="AA291" s="102">
        <f t="shared" si="249"/>
        <v>0</v>
      </c>
      <c r="AB291" s="102">
        <f t="shared" si="250"/>
        <v>0</v>
      </c>
      <c r="AC291" s="102">
        <f t="shared" si="251"/>
        <v>0</v>
      </c>
      <c r="AD291" s="106">
        <f t="shared" si="252"/>
        <v>0</v>
      </c>
      <c r="AE291" s="106">
        <f t="shared" si="253"/>
        <v>0</v>
      </c>
      <c r="AF291" s="106">
        <f t="shared" si="254"/>
        <v>0</v>
      </c>
      <c r="AG291" s="106">
        <f t="shared" si="255"/>
        <v>0</v>
      </c>
      <c r="AH291" s="6">
        <v>0</v>
      </c>
      <c r="AI291" s="1">
        <f t="shared" si="256"/>
        <v>0</v>
      </c>
    </row>
    <row r="292" spans="1:35">
      <c r="A292" s="26">
        <v>4.2700000000000004E-3</v>
      </c>
      <c r="B292" s="5">
        <f t="shared" si="227"/>
        <v>7551.7071653621406</v>
      </c>
      <c r="C292" s="146" t="s">
        <v>361</v>
      </c>
      <c r="D292" s="94" t="s">
        <v>79</v>
      </c>
      <c r="E292" s="94" t="s">
        <v>110</v>
      </c>
      <c r="F292" s="25">
        <f>COUNTIF(H292:Z292,"&gt;1")</f>
        <v>1</v>
      </c>
      <c r="G292" s="25">
        <f>COUNTIF(AD292:AH292,"&gt;1")</f>
        <v>1</v>
      </c>
      <c r="H292" s="7">
        <f t="shared" si="230"/>
        <v>0</v>
      </c>
      <c r="I292" s="7">
        <f t="shared" si="231"/>
        <v>0</v>
      </c>
      <c r="J292" s="7">
        <f t="shared" si="232"/>
        <v>0</v>
      </c>
      <c r="K292" s="7">
        <f t="shared" si="233"/>
        <v>7551.7028953621402</v>
      </c>
      <c r="L292" s="7">
        <f t="shared" si="234"/>
        <v>0</v>
      </c>
      <c r="M292" s="7">
        <f t="shared" si="235"/>
        <v>0</v>
      </c>
      <c r="N292" s="7">
        <f t="shared" si="236"/>
        <v>0</v>
      </c>
      <c r="O292" s="7">
        <f t="shared" si="237"/>
        <v>0</v>
      </c>
      <c r="P292" s="7">
        <f t="shared" si="238"/>
        <v>0</v>
      </c>
      <c r="Q292" s="7">
        <f t="shared" si="239"/>
        <v>0</v>
      </c>
      <c r="R292" s="7">
        <f t="shared" si="240"/>
        <v>0</v>
      </c>
      <c r="S292" s="7">
        <f t="shared" si="241"/>
        <v>0</v>
      </c>
      <c r="T292" s="7">
        <f t="shared" si="242"/>
        <v>0</v>
      </c>
      <c r="U292" s="7">
        <f t="shared" si="243"/>
        <v>0</v>
      </c>
      <c r="V292" s="7">
        <f t="shared" si="244"/>
        <v>0</v>
      </c>
      <c r="W292" s="91">
        <f t="shared" si="245"/>
        <v>0</v>
      </c>
      <c r="X292" s="91">
        <f t="shared" si="246"/>
        <v>0</v>
      </c>
      <c r="Y292" s="91">
        <f t="shared" si="247"/>
        <v>0</v>
      </c>
      <c r="Z292" s="91">
        <f t="shared" si="248"/>
        <v>0</v>
      </c>
      <c r="AA292" s="102">
        <f>LARGE(H292:R292,5)</f>
        <v>0</v>
      </c>
      <c r="AB292" s="102">
        <f>LARGE(S292:V292,1)</f>
        <v>0</v>
      </c>
      <c r="AC292" s="102">
        <f>LARGE(W292:Z292,1)</f>
        <v>0</v>
      </c>
      <c r="AD292" s="106">
        <f>LARGE(H292:R292,1)</f>
        <v>7551.7028953621402</v>
      </c>
      <c r="AE292" s="106">
        <f>LARGE(H292:R292,2)</f>
        <v>0</v>
      </c>
      <c r="AF292" s="106">
        <f>LARGE(H292:R292,3)</f>
        <v>0</v>
      </c>
      <c r="AG292" s="106">
        <f>LARGE(H292:R292,4)</f>
        <v>0</v>
      </c>
      <c r="AH292" s="6">
        <v>0</v>
      </c>
      <c r="AI292" s="1">
        <f>SUM(AD292:AG292)+AH292</f>
        <v>7551.7028953621402</v>
      </c>
    </row>
    <row r="293" spans="1:35">
      <c r="A293" s="26">
        <v>4.28E-3</v>
      </c>
      <c r="B293" s="5">
        <f t="shared" si="227"/>
        <v>4.28E-3</v>
      </c>
      <c r="C293" s="146"/>
      <c r="D293" s="94"/>
      <c r="E293" s="94" t="s">
        <v>110</v>
      </c>
      <c r="F293" s="25">
        <f t="shared" si="228"/>
        <v>0</v>
      </c>
      <c r="G293" s="25">
        <f t="shared" si="229"/>
        <v>0</v>
      </c>
      <c r="H293" s="7">
        <f t="shared" si="230"/>
        <v>0</v>
      </c>
      <c r="I293" s="7">
        <f t="shared" si="231"/>
        <v>0</v>
      </c>
      <c r="J293" s="7">
        <f t="shared" si="232"/>
        <v>0</v>
      </c>
      <c r="K293" s="7">
        <f t="shared" si="233"/>
        <v>0</v>
      </c>
      <c r="L293" s="7">
        <f t="shared" si="234"/>
        <v>0</v>
      </c>
      <c r="M293" s="7">
        <f t="shared" si="235"/>
        <v>0</v>
      </c>
      <c r="N293" s="7">
        <f t="shared" si="236"/>
        <v>0</v>
      </c>
      <c r="O293" s="7">
        <f t="shared" si="237"/>
        <v>0</v>
      </c>
      <c r="P293" s="7">
        <f t="shared" si="238"/>
        <v>0</v>
      </c>
      <c r="Q293" s="7">
        <f t="shared" si="239"/>
        <v>0</v>
      </c>
      <c r="R293" s="7">
        <f t="shared" si="240"/>
        <v>0</v>
      </c>
      <c r="S293" s="7">
        <f t="shared" si="241"/>
        <v>0</v>
      </c>
      <c r="T293" s="7">
        <f t="shared" si="242"/>
        <v>0</v>
      </c>
      <c r="U293" s="7">
        <f t="shared" si="243"/>
        <v>0</v>
      </c>
      <c r="V293" s="7">
        <f t="shared" si="244"/>
        <v>0</v>
      </c>
      <c r="W293" s="91">
        <f t="shared" si="245"/>
        <v>0</v>
      </c>
      <c r="X293" s="91">
        <f t="shared" si="246"/>
        <v>0</v>
      </c>
      <c r="Y293" s="91">
        <f t="shared" si="247"/>
        <v>0</v>
      </c>
      <c r="Z293" s="91">
        <f t="shared" si="248"/>
        <v>0</v>
      </c>
      <c r="AA293" s="102">
        <f t="shared" si="249"/>
        <v>0</v>
      </c>
      <c r="AB293" s="102">
        <f t="shared" si="250"/>
        <v>0</v>
      </c>
      <c r="AC293" s="102">
        <f t="shared" si="251"/>
        <v>0</v>
      </c>
      <c r="AD293" s="106">
        <f t="shared" si="252"/>
        <v>0</v>
      </c>
      <c r="AE293" s="106">
        <f t="shared" si="253"/>
        <v>0</v>
      </c>
      <c r="AF293" s="106">
        <f t="shared" si="254"/>
        <v>0</v>
      </c>
      <c r="AG293" s="106">
        <f t="shared" si="255"/>
        <v>0</v>
      </c>
      <c r="AH293" s="6">
        <v>0</v>
      </c>
      <c r="AI293" s="1">
        <f t="shared" si="256"/>
        <v>0</v>
      </c>
    </row>
    <row r="294" spans="1:35">
      <c r="A294" s="26">
        <v>4.2899999999999995E-3</v>
      </c>
      <c r="B294" s="5">
        <f t="shared" si="227"/>
        <v>8935.7535350275957</v>
      </c>
      <c r="C294" s="146" t="s">
        <v>346</v>
      </c>
      <c r="D294" s="94" t="s">
        <v>97</v>
      </c>
      <c r="E294" s="94" t="s">
        <v>110</v>
      </c>
      <c r="F294" s="25">
        <f t="shared" si="228"/>
        <v>1</v>
      </c>
      <c r="G294" s="25">
        <f t="shared" si="229"/>
        <v>1</v>
      </c>
      <c r="H294" s="7">
        <f t="shared" si="230"/>
        <v>0</v>
      </c>
      <c r="I294" s="7">
        <f t="shared" si="231"/>
        <v>0</v>
      </c>
      <c r="J294" s="7">
        <f t="shared" si="232"/>
        <v>0</v>
      </c>
      <c r="K294" s="7">
        <f t="shared" si="233"/>
        <v>8935.749245027595</v>
      </c>
      <c r="L294" s="7">
        <f t="shared" si="234"/>
        <v>0</v>
      </c>
      <c r="M294" s="7">
        <f t="shared" si="235"/>
        <v>0</v>
      </c>
      <c r="N294" s="7">
        <f t="shared" si="236"/>
        <v>0</v>
      </c>
      <c r="O294" s="7">
        <f t="shared" si="237"/>
        <v>0</v>
      </c>
      <c r="P294" s="7">
        <f t="shared" si="238"/>
        <v>0</v>
      </c>
      <c r="Q294" s="7">
        <f t="shared" si="239"/>
        <v>0</v>
      </c>
      <c r="R294" s="7">
        <f t="shared" si="240"/>
        <v>0</v>
      </c>
      <c r="S294" s="7">
        <f t="shared" si="241"/>
        <v>0</v>
      </c>
      <c r="T294" s="7">
        <f t="shared" si="242"/>
        <v>0</v>
      </c>
      <c r="U294" s="7">
        <f t="shared" si="243"/>
        <v>0</v>
      </c>
      <c r="V294" s="7">
        <f t="shared" si="244"/>
        <v>0</v>
      </c>
      <c r="W294" s="91">
        <f t="shared" si="245"/>
        <v>0</v>
      </c>
      <c r="X294" s="91">
        <f t="shared" si="246"/>
        <v>0</v>
      </c>
      <c r="Y294" s="91">
        <f t="shared" si="247"/>
        <v>0</v>
      </c>
      <c r="Z294" s="91">
        <f t="shared" si="248"/>
        <v>0</v>
      </c>
      <c r="AA294" s="102">
        <f t="shared" si="249"/>
        <v>0</v>
      </c>
      <c r="AB294" s="102">
        <f t="shared" si="250"/>
        <v>0</v>
      </c>
      <c r="AC294" s="102">
        <f t="shared" si="251"/>
        <v>0</v>
      </c>
      <c r="AD294" s="106">
        <f t="shared" si="252"/>
        <v>8935.749245027595</v>
      </c>
      <c r="AE294" s="106">
        <f t="shared" si="253"/>
        <v>0</v>
      </c>
      <c r="AF294" s="106">
        <f t="shared" si="254"/>
        <v>0</v>
      </c>
      <c r="AG294" s="106">
        <f t="shared" si="255"/>
        <v>0</v>
      </c>
      <c r="AH294" s="6">
        <v>0</v>
      </c>
      <c r="AI294" s="1">
        <f t="shared" si="256"/>
        <v>8935.749245027595</v>
      </c>
    </row>
    <row r="295" spans="1:35">
      <c r="A295" s="26">
        <v>4.3E-3</v>
      </c>
      <c r="B295" s="5">
        <f t="shared" si="227"/>
        <v>8660.6825398062192</v>
      </c>
      <c r="C295" s="146" t="s">
        <v>353</v>
      </c>
      <c r="D295" s="94" t="s">
        <v>99</v>
      </c>
      <c r="E295" s="94" t="s">
        <v>110</v>
      </c>
      <c r="F295" s="25">
        <f t="shared" si="228"/>
        <v>1</v>
      </c>
      <c r="G295" s="25">
        <f t="shared" si="229"/>
        <v>1</v>
      </c>
      <c r="H295" s="7">
        <f t="shared" si="230"/>
        <v>0</v>
      </c>
      <c r="I295" s="7">
        <f t="shared" si="231"/>
        <v>0</v>
      </c>
      <c r="J295" s="7">
        <f t="shared" si="232"/>
        <v>0</v>
      </c>
      <c r="K295" s="7">
        <f t="shared" si="233"/>
        <v>8660.6782398062187</v>
      </c>
      <c r="L295" s="7">
        <f t="shared" si="234"/>
        <v>0</v>
      </c>
      <c r="M295" s="7">
        <f t="shared" si="235"/>
        <v>0</v>
      </c>
      <c r="N295" s="7">
        <f t="shared" si="236"/>
        <v>0</v>
      </c>
      <c r="O295" s="7">
        <f t="shared" si="237"/>
        <v>0</v>
      </c>
      <c r="P295" s="7">
        <f t="shared" si="238"/>
        <v>0</v>
      </c>
      <c r="Q295" s="7">
        <f t="shared" si="239"/>
        <v>0</v>
      </c>
      <c r="R295" s="7">
        <f t="shared" si="240"/>
        <v>0</v>
      </c>
      <c r="S295" s="7">
        <f t="shared" si="241"/>
        <v>0</v>
      </c>
      <c r="T295" s="7">
        <f t="shared" si="242"/>
        <v>0</v>
      </c>
      <c r="U295" s="7">
        <f t="shared" si="243"/>
        <v>0</v>
      </c>
      <c r="V295" s="7">
        <f t="shared" si="244"/>
        <v>0</v>
      </c>
      <c r="W295" s="91">
        <f t="shared" si="245"/>
        <v>0</v>
      </c>
      <c r="X295" s="91">
        <f t="shared" si="246"/>
        <v>0</v>
      </c>
      <c r="Y295" s="91">
        <f t="shared" si="247"/>
        <v>0</v>
      </c>
      <c r="Z295" s="91">
        <f t="shared" si="248"/>
        <v>0</v>
      </c>
      <c r="AA295" s="102">
        <f t="shared" si="249"/>
        <v>0</v>
      </c>
      <c r="AB295" s="102">
        <f t="shared" si="250"/>
        <v>0</v>
      </c>
      <c r="AC295" s="102">
        <f t="shared" si="251"/>
        <v>0</v>
      </c>
      <c r="AD295" s="106">
        <f t="shared" si="252"/>
        <v>8660.6782398062187</v>
      </c>
      <c r="AE295" s="106">
        <f t="shared" si="253"/>
        <v>0</v>
      </c>
      <c r="AF295" s="106">
        <f t="shared" si="254"/>
        <v>0</v>
      </c>
      <c r="AG295" s="106">
        <f t="shared" si="255"/>
        <v>0</v>
      </c>
      <c r="AH295" s="6">
        <v>0</v>
      </c>
      <c r="AI295" s="1">
        <f t="shared" si="256"/>
        <v>8660.6782398062187</v>
      </c>
    </row>
    <row r="296" spans="1:35">
      <c r="A296" s="26">
        <v>4.3099999999999996E-3</v>
      </c>
      <c r="B296" s="5">
        <f t="shared" si="227"/>
        <v>8632.8010906841046</v>
      </c>
      <c r="C296" s="146" t="s">
        <v>355</v>
      </c>
      <c r="D296" s="94" t="s">
        <v>97</v>
      </c>
      <c r="E296" s="94" t="s">
        <v>110</v>
      </c>
      <c r="F296" s="25">
        <f t="shared" si="228"/>
        <v>1</v>
      </c>
      <c r="G296" s="25">
        <f t="shared" si="229"/>
        <v>1</v>
      </c>
      <c r="H296" s="7">
        <f t="shared" si="230"/>
        <v>0</v>
      </c>
      <c r="I296" s="7">
        <f t="shared" si="231"/>
        <v>0</v>
      </c>
      <c r="J296" s="7">
        <f t="shared" si="232"/>
        <v>0</v>
      </c>
      <c r="K296" s="7">
        <f t="shared" si="233"/>
        <v>8632.7967806841043</v>
      </c>
      <c r="L296" s="7">
        <f t="shared" si="234"/>
        <v>0</v>
      </c>
      <c r="M296" s="7">
        <f t="shared" si="235"/>
        <v>0</v>
      </c>
      <c r="N296" s="7">
        <f t="shared" si="236"/>
        <v>0</v>
      </c>
      <c r="O296" s="7">
        <f t="shared" si="237"/>
        <v>0</v>
      </c>
      <c r="P296" s="7">
        <f t="shared" si="238"/>
        <v>0</v>
      </c>
      <c r="Q296" s="7">
        <f t="shared" si="239"/>
        <v>0</v>
      </c>
      <c r="R296" s="7">
        <f t="shared" si="240"/>
        <v>0</v>
      </c>
      <c r="S296" s="7">
        <f t="shared" si="241"/>
        <v>0</v>
      </c>
      <c r="T296" s="7">
        <f t="shared" si="242"/>
        <v>0</v>
      </c>
      <c r="U296" s="7">
        <f t="shared" si="243"/>
        <v>0</v>
      </c>
      <c r="V296" s="7">
        <f t="shared" si="244"/>
        <v>0</v>
      </c>
      <c r="W296" s="91">
        <f t="shared" si="245"/>
        <v>0</v>
      </c>
      <c r="X296" s="91">
        <f t="shared" si="246"/>
        <v>0</v>
      </c>
      <c r="Y296" s="91">
        <f t="shared" si="247"/>
        <v>0</v>
      </c>
      <c r="Z296" s="91">
        <f t="shared" si="248"/>
        <v>0</v>
      </c>
      <c r="AA296" s="102">
        <f t="shared" si="249"/>
        <v>0</v>
      </c>
      <c r="AB296" s="102">
        <f t="shared" si="250"/>
        <v>0</v>
      </c>
      <c r="AC296" s="102">
        <f t="shared" si="251"/>
        <v>0</v>
      </c>
      <c r="AD296" s="106">
        <f t="shared" si="252"/>
        <v>8632.7967806841043</v>
      </c>
      <c r="AE296" s="106">
        <f t="shared" si="253"/>
        <v>0</v>
      </c>
      <c r="AF296" s="106">
        <f t="shared" si="254"/>
        <v>0</v>
      </c>
      <c r="AG296" s="106">
        <f t="shared" si="255"/>
        <v>0</v>
      </c>
      <c r="AH296" s="6">
        <v>0</v>
      </c>
      <c r="AI296" s="1">
        <f t="shared" si="256"/>
        <v>8632.7967806841043</v>
      </c>
    </row>
    <row r="297" spans="1:35">
      <c r="A297" s="26">
        <v>4.3200000000000001E-3</v>
      </c>
      <c r="B297" s="5">
        <f t="shared" si="227"/>
        <v>16499.171804958685</v>
      </c>
      <c r="C297" s="146" t="s">
        <v>280</v>
      </c>
      <c r="D297" s="94" t="s">
        <v>293</v>
      </c>
      <c r="E297" s="94" t="s">
        <v>110</v>
      </c>
      <c r="F297" s="25">
        <f t="shared" si="228"/>
        <v>2</v>
      </c>
      <c r="G297" s="25">
        <f t="shared" si="229"/>
        <v>2</v>
      </c>
      <c r="H297" s="7">
        <f t="shared" si="230"/>
        <v>0</v>
      </c>
      <c r="I297" s="7">
        <f t="shared" si="231"/>
        <v>0</v>
      </c>
      <c r="J297" s="7">
        <f t="shared" si="232"/>
        <v>8045.8131356334943</v>
      </c>
      <c r="K297" s="7">
        <f t="shared" si="233"/>
        <v>8453.3543493251909</v>
      </c>
      <c r="L297" s="7">
        <f t="shared" si="234"/>
        <v>0</v>
      </c>
      <c r="M297" s="7">
        <f t="shared" si="235"/>
        <v>0</v>
      </c>
      <c r="N297" s="7">
        <f t="shared" si="236"/>
        <v>0</v>
      </c>
      <c r="O297" s="7">
        <f t="shared" si="237"/>
        <v>0</v>
      </c>
      <c r="P297" s="7">
        <f t="shared" si="238"/>
        <v>0</v>
      </c>
      <c r="Q297" s="7">
        <f t="shared" si="239"/>
        <v>0</v>
      </c>
      <c r="R297" s="7">
        <f t="shared" si="240"/>
        <v>0</v>
      </c>
      <c r="S297" s="7">
        <f t="shared" si="241"/>
        <v>0</v>
      </c>
      <c r="T297" s="7">
        <f t="shared" si="242"/>
        <v>0</v>
      </c>
      <c r="U297" s="7">
        <f t="shared" si="243"/>
        <v>0</v>
      </c>
      <c r="V297" s="7">
        <f t="shared" si="244"/>
        <v>0</v>
      </c>
      <c r="W297" s="91">
        <f t="shared" si="245"/>
        <v>0</v>
      </c>
      <c r="X297" s="91">
        <f t="shared" si="246"/>
        <v>0</v>
      </c>
      <c r="Y297" s="91">
        <f t="shared" si="247"/>
        <v>0</v>
      </c>
      <c r="Z297" s="91">
        <f t="shared" si="248"/>
        <v>0</v>
      </c>
      <c r="AA297" s="102">
        <f t="shared" si="249"/>
        <v>0</v>
      </c>
      <c r="AB297" s="102">
        <f t="shared" si="250"/>
        <v>0</v>
      </c>
      <c r="AC297" s="102">
        <f t="shared" si="251"/>
        <v>0</v>
      </c>
      <c r="AD297" s="106">
        <f t="shared" si="252"/>
        <v>8453.3543493251909</v>
      </c>
      <c r="AE297" s="106">
        <f t="shared" si="253"/>
        <v>8045.8131356334943</v>
      </c>
      <c r="AF297" s="106">
        <f t="shared" si="254"/>
        <v>0</v>
      </c>
      <c r="AG297" s="106">
        <f t="shared" si="255"/>
        <v>0</v>
      </c>
      <c r="AH297" s="6">
        <v>0</v>
      </c>
      <c r="AI297" s="1">
        <f t="shared" si="256"/>
        <v>16499.167484958685</v>
      </c>
    </row>
    <row r="298" spans="1:35">
      <c r="A298" s="26">
        <v>4.3299999999999996E-3</v>
      </c>
      <c r="B298" s="5">
        <f t="shared" si="227"/>
        <v>8016.6336274588939</v>
      </c>
      <c r="C298" s="146" t="s">
        <v>359</v>
      </c>
      <c r="D298" s="94" t="s">
        <v>97</v>
      </c>
      <c r="E298" s="94" t="s">
        <v>110</v>
      </c>
      <c r="F298" s="25">
        <f t="shared" si="228"/>
        <v>1</v>
      </c>
      <c r="G298" s="25">
        <f t="shared" si="229"/>
        <v>1</v>
      </c>
      <c r="H298" s="7">
        <f t="shared" si="230"/>
        <v>0</v>
      </c>
      <c r="I298" s="7">
        <f t="shared" si="231"/>
        <v>0</v>
      </c>
      <c r="J298" s="7">
        <f t="shared" si="232"/>
        <v>0</v>
      </c>
      <c r="K298" s="7">
        <f t="shared" si="233"/>
        <v>8016.6292974588941</v>
      </c>
      <c r="L298" s="7">
        <f t="shared" si="234"/>
        <v>0</v>
      </c>
      <c r="M298" s="7">
        <f t="shared" si="235"/>
        <v>0</v>
      </c>
      <c r="N298" s="7">
        <f t="shared" si="236"/>
        <v>0</v>
      </c>
      <c r="O298" s="7">
        <f t="shared" si="237"/>
        <v>0</v>
      </c>
      <c r="P298" s="7">
        <f t="shared" si="238"/>
        <v>0</v>
      </c>
      <c r="Q298" s="7">
        <f t="shared" si="239"/>
        <v>0</v>
      </c>
      <c r="R298" s="7">
        <f t="shared" si="240"/>
        <v>0</v>
      </c>
      <c r="S298" s="7">
        <f t="shared" si="241"/>
        <v>0</v>
      </c>
      <c r="T298" s="7">
        <f t="shared" si="242"/>
        <v>0</v>
      </c>
      <c r="U298" s="7">
        <f t="shared" si="243"/>
        <v>0</v>
      </c>
      <c r="V298" s="7">
        <f t="shared" si="244"/>
        <v>0</v>
      </c>
      <c r="W298" s="91">
        <f t="shared" si="245"/>
        <v>0</v>
      </c>
      <c r="X298" s="91">
        <f t="shared" si="246"/>
        <v>0</v>
      </c>
      <c r="Y298" s="91">
        <f t="shared" si="247"/>
        <v>0</v>
      </c>
      <c r="Z298" s="91">
        <f t="shared" si="248"/>
        <v>0</v>
      </c>
      <c r="AA298" s="102">
        <f t="shared" si="249"/>
        <v>0</v>
      </c>
      <c r="AB298" s="102">
        <f t="shared" si="250"/>
        <v>0</v>
      </c>
      <c r="AC298" s="102">
        <f t="shared" si="251"/>
        <v>0</v>
      </c>
      <c r="AD298" s="106">
        <f t="shared" si="252"/>
        <v>8016.6292974588941</v>
      </c>
      <c r="AE298" s="106">
        <f t="shared" si="253"/>
        <v>0</v>
      </c>
      <c r="AF298" s="106">
        <f t="shared" si="254"/>
        <v>0</v>
      </c>
      <c r="AG298" s="106">
        <f t="shared" si="255"/>
        <v>0</v>
      </c>
      <c r="AH298" s="6">
        <v>0</v>
      </c>
      <c r="AI298" s="1">
        <f t="shared" si="256"/>
        <v>8016.6292974588941</v>
      </c>
    </row>
    <row r="299" spans="1:35">
      <c r="A299" s="26">
        <v>4.3400000000000001E-3</v>
      </c>
      <c r="B299" s="5">
        <f t="shared" si="227"/>
        <v>7806.5943185533251</v>
      </c>
      <c r="C299" s="146" t="s">
        <v>413</v>
      </c>
      <c r="D299" s="94" t="s">
        <v>83</v>
      </c>
      <c r="E299" s="94" t="s">
        <v>110</v>
      </c>
      <c r="F299" s="25">
        <f t="shared" si="228"/>
        <v>1</v>
      </c>
      <c r="G299" s="25">
        <f t="shared" si="229"/>
        <v>1</v>
      </c>
      <c r="H299" s="7">
        <f t="shared" si="230"/>
        <v>0</v>
      </c>
      <c r="I299" s="7">
        <f t="shared" si="231"/>
        <v>0</v>
      </c>
      <c r="J299" s="7">
        <f t="shared" si="232"/>
        <v>0</v>
      </c>
      <c r="K299" s="7">
        <f t="shared" si="233"/>
        <v>0</v>
      </c>
      <c r="L299" s="7">
        <f t="shared" si="234"/>
        <v>7806.5899785533247</v>
      </c>
      <c r="M299" s="7">
        <f t="shared" si="235"/>
        <v>0</v>
      </c>
      <c r="N299" s="7">
        <f t="shared" si="236"/>
        <v>0</v>
      </c>
      <c r="O299" s="7">
        <f t="shared" si="237"/>
        <v>0</v>
      </c>
      <c r="P299" s="7">
        <f t="shared" si="238"/>
        <v>0</v>
      </c>
      <c r="Q299" s="7">
        <f t="shared" si="239"/>
        <v>0</v>
      </c>
      <c r="R299" s="7">
        <f t="shared" si="240"/>
        <v>0</v>
      </c>
      <c r="S299" s="7">
        <f t="shared" si="241"/>
        <v>0</v>
      </c>
      <c r="T299" s="7">
        <f t="shared" si="242"/>
        <v>0</v>
      </c>
      <c r="U299" s="7">
        <f t="shared" si="243"/>
        <v>0</v>
      </c>
      <c r="V299" s="7">
        <f t="shared" si="244"/>
        <v>0</v>
      </c>
      <c r="W299" s="91">
        <f t="shared" si="245"/>
        <v>0</v>
      </c>
      <c r="X299" s="91">
        <f t="shared" si="246"/>
        <v>0</v>
      </c>
      <c r="Y299" s="91">
        <f t="shared" si="247"/>
        <v>0</v>
      </c>
      <c r="Z299" s="91">
        <f t="shared" si="248"/>
        <v>0</v>
      </c>
      <c r="AA299" s="102">
        <f t="shared" si="249"/>
        <v>0</v>
      </c>
      <c r="AB299" s="102">
        <f t="shared" si="250"/>
        <v>0</v>
      </c>
      <c r="AC299" s="102">
        <f t="shared" si="251"/>
        <v>0</v>
      </c>
      <c r="AD299" s="106">
        <f t="shared" si="252"/>
        <v>7806.5899785533247</v>
      </c>
      <c r="AE299" s="106">
        <f t="shared" si="253"/>
        <v>0</v>
      </c>
      <c r="AF299" s="106">
        <f t="shared" si="254"/>
        <v>0</v>
      </c>
      <c r="AG299" s="106">
        <f t="shared" si="255"/>
        <v>0</v>
      </c>
      <c r="AH299" s="6">
        <v>0</v>
      </c>
      <c r="AI299" s="1">
        <f t="shared" si="256"/>
        <v>7806.5899785533247</v>
      </c>
    </row>
    <row r="300" spans="1:35">
      <c r="A300" s="26">
        <v>4.3499999999999997E-3</v>
      </c>
      <c r="B300" s="5">
        <f t="shared" si="227"/>
        <v>7996.0103410134807</v>
      </c>
      <c r="C300" s="146" t="s">
        <v>407</v>
      </c>
      <c r="D300" s="94" t="s">
        <v>78</v>
      </c>
      <c r="E300" s="94" t="s">
        <v>110</v>
      </c>
      <c r="F300" s="25">
        <f t="shared" si="228"/>
        <v>1</v>
      </c>
      <c r="G300" s="25">
        <f t="shared" si="229"/>
        <v>1</v>
      </c>
      <c r="H300" s="7">
        <f t="shared" si="230"/>
        <v>0</v>
      </c>
      <c r="I300" s="7">
        <f t="shared" si="231"/>
        <v>0</v>
      </c>
      <c r="J300" s="7">
        <f t="shared" si="232"/>
        <v>0</v>
      </c>
      <c r="K300" s="7">
        <f t="shared" si="233"/>
        <v>0</v>
      </c>
      <c r="L300" s="7">
        <f t="shared" si="234"/>
        <v>7996.0059910134805</v>
      </c>
      <c r="M300" s="7">
        <f t="shared" si="235"/>
        <v>0</v>
      </c>
      <c r="N300" s="7">
        <f t="shared" si="236"/>
        <v>0</v>
      </c>
      <c r="O300" s="7">
        <f t="shared" si="237"/>
        <v>0</v>
      </c>
      <c r="P300" s="7">
        <f t="shared" si="238"/>
        <v>0</v>
      </c>
      <c r="Q300" s="7">
        <f t="shared" si="239"/>
        <v>0</v>
      </c>
      <c r="R300" s="7">
        <f t="shared" si="240"/>
        <v>0</v>
      </c>
      <c r="S300" s="7">
        <f t="shared" si="241"/>
        <v>0</v>
      </c>
      <c r="T300" s="7">
        <f t="shared" si="242"/>
        <v>0</v>
      </c>
      <c r="U300" s="7">
        <f t="shared" si="243"/>
        <v>0</v>
      </c>
      <c r="V300" s="7">
        <f t="shared" si="244"/>
        <v>0</v>
      </c>
      <c r="W300" s="91">
        <f t="shared" si="245"/>
        <v>0</v>
      </c>
      <c r="X300" s="91">
        <f t="shared" si="246"/>
        <v>0</v>
      </c>
      <c r="Y300" s="91">
        <f t="shared" si="247"/>
        <v>0</v>
      </c>
      <c r="Z300" s="91">
        <f t="shared" si="248"/>
        <v>0</v>
      </c>
      <c r="AA300" s="102">
        <f t="shared" si="249"/>
        <v>0</v>
      </c>
      <c r="AB300" s="102">
        <f t="shared" si="250"/>
        <v>0</v>
      </c>
      <c r="AC300" s="102">
        <f t="shared" si="251"/>
        <v>0</v>
      </c>
      <c r="AD300" s="106">
        <f t="shared" si="252"/>
        <v>7996.0059910134805</v>
      </c>
      <c r="AE300" s="106">
        <f t="shared" si="253"/>
        <v>0</v>
      </c>
      <c r="AF300" s="106">
        <f t="shared" si="254"/>
        <v>0</v>
      </c>
      <c r="AG300" s="106">
        <f t="shared" si="255"/>
        <v>0</v>
      </c>
      <c r="AH300" s="6">
        <v>0</v>
      </c>
      <c r="AI300" s="1">
        <f t="shared" si="256"/>
        <v>7996.0059910134805</v>
      </c>
    </row>
    <row r="301" spans="1:35">
      <c r="A301" s="26">
        <v>4.3600000000000002E-3</v>
      </c>
      <c r="B301" s="5">
        <f t="shared" si="227"/>
        <v>4.3600000000000002E-3</v>
      </c>
      <c r="C301" s="94"/>
      <c r="D301" s="94" t="s">
        <v>83</v>
      </c>
      <c r="E301" s="94" t="s">
        <v>110</v>
      </c>
      <c r="F301" s="25">
        <f t="shared" si="228"/>
        <v>0</v>
      </c>
      <c r="G301" s="25">
        <f t="shared" si="229"/>
        <v>0</v>
      </c>
      <c r="H301" s="7">
        <f t="shared" si="230"/>
        <v>0</v>
      </c>
      <c r="I301" s="7">
        <f t="shared" si="231"/>
        <v>0</v>
      </c>
      <c r="J301" s="7">
        <f t="shared" si="232"/>
        <v>0</v>
      </c>
      <c r="K301" s="7">
        <f t="shared" si="233"/>
        <v>0</v>
      </c>
      <c r="L301" s="7">
        <f t="shared" si="234"/>
        <v>0</v>
      </c>
      <c r="M301" s="7">
        <f t="shared" si="235"/>
        <v>0</v>
      </c>
      <c r="N301" s="7">
        <f t="shared" si="236"/>
        <v>0</v>
      </c>
      <c r="O301" s="7">
        <f t="shared" si="237"/>
        <v>0</v>
      </c>
      <c r="P301" s="7">
        <f t="shared" si="238"/>
        <v>0</v>
      </c>
      <c r="Q301" s="7">
        <f t="shared" si="239"/>
        <v>0</v>
      </c>
      <c r="R301" s="7">
        <f t="shared" si="240"/>
        <v>0</v>
      </c>
      <c r="S301" s="7">
        <f t="shared" si="241"/>
        <v>0</v>
      </c>
      <c r="T301" s="7">
        <f t="shared" si="242"/>
        <v>0</v>
      </c>
      <c r="U301" s="7">
        <f t="shared" si="243"/>
        <v>0</v>
      </c>
      <c r="V301" s="7">
        <f t="shared" si="244"/>
        <v>0</v>
      </c>
      <c r="W301" s="91">
        <f t="shared" si="245"/>
        <v>0</v>
      </c>
      <c r="X301" s="91">
        <f t="shared" si="246"/>
        <v>0</v>
      </c>
      <c r="Y301" s="91">
        <f t="shared" si="247"/>
        <v>0</v>
      </c>
      <c r="Z301" s="91">
        <f t="shared" si="248"/>
        <v>0</v>
      </c>
      <c r="AA301" s="102">
        <f t="shared" si="249"/>
        <v>0</v>
      </c>
      <c r="AB301" s="102">
        <f t="shared" si="250"/>
        <v>0</v>
      </c>
      <c r="AC301" s="102">
        <f t="shared" si="251"/>
        <v>0</v>
      </c>
      <c r="AD301" s="106">
        <f t="shared" si="252"/>
        <v>0</v>
      </c>
      <c r="AE301" s="106">
        <f t="shared" si="253"/>
        <v>0</v>
      </c>
      <c r="AF301" s="106">
        <f t="shared" si="254"/>
        <v>0</v>
      </c>
      <c r="AG301" s="106">
        <f t="shared" si="255"/>
        <v>0</v>
      </c>
      <c r="AH301" s="6">
        <v>0</v>
      </c>
      <c r="AI301" s="1">
        <f t="shared" si="256"/>
        <v>0</v>
      </c>
    </row>
    <row r="302" spans="1:35">
      <c r="A302" s="26">
        <v>4.3699999999999998E-3</v>
      </c>
      <c r="B302" s="5">
        <f t="shared" ref="B302:B333" si="257">AI302+A302</f>
        <v>9114.5047114523113</v>
      </c>
      <c r="C302" s="94" t="s">
        <v>386</v>
      </c>
      <c r="D302" s="94" t="s">
        <v>78</v>
      </c>
      <c r="E302" s="94" t="s">
        <v>110</v>
      </c>
      <c r="F302" s="25">
        <f t="shared" si="228"/>
        <v>1</v>
      </c>
      <c r="G302" s="25">
        <f t="shared" si="229"/>
        <v>1</v>
      </c>
      <c r="H302" s="7">
        <f t="shared" ref="H302:H333" si="258">IF(ISERROR(VLOOKUP($C302,_tri1,5,FALSE)),0,(VLOOKUP($C302,_tri1,5,FALSE)))</f>
        <v>0</v>
      </c>
      <c r="I302" s="7">
        <f t="shared" ref="I302:I333" si="259">IF(ISERROR(VLOOKUP($C302,_tri2,5,FALSE)),0,(VLOOKUP($C302,_tri2,5,FALSE)))</f>
        <v>0</v>
      </c>
      <c r="J302" s="7">
        <f t="shared" ref="J302:J333" si="260">IF(ISERROR(VLOOKUP($C302,_tri3,5,FALSE)),0,(VLOOKUP($C302,_tri3,5,FALSE)))</f>
        <v>0</v>
      </c>
      <c r="K302" s="7">
        <f t="shared" ref="K302:K333" si="261">IF(ISERROR(VLOOKUP($C302,_tri4,5,FALSE)),0,(VLOOKUP($C302,_tri4,5,FALSE)))</f>
        <v>0</v>
      </c>
      <c r="L302" s="7">
        <f t="shared" ref="L302:L333" si="262">IF(ISERROR(VLOOKUP($C302,_tri5,5,FALSE)),0,(VLOOKUP($C302,_tri5,5,FALSE)))</f>
        <v>9114.5003414523107</v>
      </c>
      <c r="M302" s="7">
        <f t="shared" ref="M302:M333" si="263">IF(ISERROR(VLOOKUP($C302,_tri6,5,FALSE)),0,(VLOOKUP($C302,_tri6,5,FALSE)))</f>
        <v>0</v>
      </c>
      <c r="N302" s="7">
        <f t="shared" ref="N302:N333" si="264">IF(ISERROR(VLOOKUP($C302,_tri7,5,FALSE)),0,(VLOOKUP($C302,_tri7,5,FALSE)))</f>
        <v>0</v>
      </c>
      <c r="O302" s="7">
        <f t="shared" ref="O302:O333" si="265">IF(ISERROR(VLOOKUP($C302,_tri8,5,FALSE)),0,(VLOOKUP($C302,_tri8,5,FALSE)))</f>
        <v>0</v>
      </c>
      <c r="P302" s="7">
        <f t="shared" ref="P302:P333" si="266">IF(ISERROR(VLOOKUP($C302,_tri9,5,FALSE)),0,(VLOOKUP($C302,_tri9,5,FALSE)))</f>
        <v>0</v>
      </c>
      <c r="Q302" s="7">
        <f t="shared" ref="Q302:Q333" si="267">IF(ISERROR(VLOOKUP($C302,_tri10,5,FALSE)),0,(VLOOKUP($C302,_tri10,5,FALSE)))</f>
        <v>0</v>
      </c>
      <c r="R302" s="7">
        <f t="shared" ref="R302:R333" si="268">IF(ISERROR(VLOOKUP($C302,_tri11,5,FALSE)),0,(VLOOKUP($C302,_tri11,5,FALSE)))</f>
        <v>0</v>
      </c>
      <c r="S302" s="7">
        <f t="shared" ref="S302:S333" si="269">IF(ISERROR(VLOOKUP($C302,aqua1,5,FALSE)),0,(VLOOKUP($C302,aqua1,5,FALSE)))</f>
        <v>0</v>
      </c>
      <c r="T302" s="7">
        <f t="shared" ref="T302:T333" si="270">IF(ISERROR(VLOOKUP($C302,aqua2,5,FALSE)),0,(VLOOKUP($C302,aqua2,5,FALSE)))</f>
        <v>0</v>
      </c>
      <c r="U302" s="7">
        <f t="shared" ref="U302:U333" si="271">IF(ISERROR(VLOOKUP($C302,aqua3,5,FALSE)),0,(VLOOKUP($C302,aqua3,5,FALSE)))</f>
        <v>0</v>
      </c>
      <c r="V302" s="7">
        <f t="shared" ref="V302:V333" si="272">IF(ISERROR(VLOOKUP($C302,aqua4,5,FALSE)),0,(VLOOKUP($C302,aqua4,5,FALSE)))</f>
        <v>0</v>
      </c>
      <c r="W302" s="91">
        <f t="shared" ref="W302:W333" si="273">IF(ISERROR(VLOOKUP($C302,_dua1,5,FALSE)),0,(VLOOKUP($C302,_dua1,5,FALSE)))</f>
        <v>0</v>
      </c>
      <c r="X302" s="91">
        <f t="shared" ref="X302:X333" si="274">IF(ISERROR(VLOOKUP($C302,_dua2,5,FALSE)),0,(VLOOKUP($C302,_dua2,5,FALSE)))</f>
        <v>0</v>
      </c>
      <c r="Y302" s="91">
        <f t="shared" ref="Y302:Y333" si="275">IF(ISERROR(VLOOKUP($C302,_dua3,5,FALSE)),0,(VLOOKUP($C302,_dua3,5,FALSE)))</f>
        <v>0</v>
      </c>
      <c r="Z302" s="91">
        <f t="shared" ref="Z302:Z333" si="276">IF(ISERROR(VLOOKUP($C302,_dua4,5,FALSE)),0,(VLOOKUP($C302,_dua4,5,FALSE)))</f>
        <v>0</v>
      </c>
      <c r="AA302" s="102">
        <f t="shared" si="249"/>
        <v>0</v>
      </c>
      <c r="AB302" s="102">
        <f t="shared" si="250"/>
        <v>0</v>
      </c>
      <c r="AC302" s="102">
        <f t="shared" si="251"/>
        <v>0</v>
      </c>
      <c r="AD302" s="106">
        <f t="shared" si="252"/>
        <v>9114.5003414523107</v>
      </c>
      <c r="AE302" s="106">
        <f t="shared" si="253"/>
        <v>0</v>
      </c>
      <c r="AF302" s="106">
        <f t="shared" si="254"/>
        <v>0</v>
      </c>
      <c r="AG302" s="106">
        <f t="shared" si="255"/>
        <v>0</v>
      </c>
      <c r="AH302" s="6">
        <v>0</v>
      </c>
      <c r="AI302" s="1">
        <f t="shared" si="256"/>
        <v>9114.5003414523107</v>
      </c>
    </row>
    <row r="303" spans="1:35">
      <c r="A303" s="26">
        <v>4.3800000000000002E-3</v>
      </c>
      <c r="B303" s="5">
        <f t="shared" si="257"/>
        <v>8873.1345739058161</v>
      </c>
      <c r="C303" s="94" t="s">
        <v>389</v>
      </c>
      <c r="D303" s="94" t="s">
        <v>78</v>
      </c>
      <c r="E303" s="94" t="s">
        <v>110</v>
      </c>
      <c r="F303" s="25">
        <f t="shared" si="228"/>
        <v>1</v>
      </c>
      <c r="G303" s="25">
        <f t="shared" si="229"/>
        <v>1</v>
      </c>
      <c r="H303" s="7">
        <f t="shared" si="258"/>
        <v>0</v>
      </c>
      <c r="I303" s="7">
        <f t="shared" si="259"/>
        <v>0</v>
      </c>
      <c r="J303" s="7">
        <f t="shared" si="260"/>
        <v>0</v>
      </c>
      <c r="K303" s="7">
        <f t="shared" si="261"/>
        <v>0</v>
      </c>
      <c r="L303" s="7">
        <f t="shared" si="262"/>
        <v>8873.1301939058158</v>
      </c>
      <c r="M303" s="7">
        <f t="shared" si="263"/>
        <v>0</v>
      </c>
      <c r="N303" s="7">
        <f t="shared" si="264"/>
        <v>0</v>
      </c>
      <c r="O303" s="7">
        <f t="shared" si="265"/>
        <v>0</v>
      </c>
      <c r="P303" s="7">
        <f t="shared" si="266"/>
        <v>0</v>
      </c>
      <c r="Q303" s="7">
        <f t="shared" si="267"/>
        <v>0</v>
      </c>
      <c r="R303" s="7">
        <f t="shared" si="268"/>
        <v>0</v>
      </c>
      <c r="S303" s="7">
        <f t="shared" si="269"/>
        <v>0</v>
      </c>
      <c r="T303" s="7">
        <f t="shared" si="270"/>
        <v>0</v>
      </c>
      <c r="U303" s="7">
        <f t="shared" si="271"/>
        <v>0</v>
      </c>
      <c r="V303" s="7">
        <f t="shared" si="272"/>
        <v>0</v>
      </c>
      <c r="W303" s="91">
        <f t="shared" si="273"/>
        <v>0</v>
      </c>
      <c r="X303" s="91">
        <f t="shared" si="274"/>
        <v>0</v>
      </c>
      <c r="Y303" s="91">
        <f t="shared" si="275"/>
        <v>0</v>
      </c>
      <c r="Z303" s="91">
        <f t="shared" si="276"/>
        <v>0</v>
      </c>
      <c r="AA303" s="102">
        <f t="shared" si="249"/>
        <v>0</v>
      </c>
      <c r="AB303" s="102">
        <f t="shared" si="250"/>
        <v>0</v>
      </c>
      <c r="AC303" s="102">
        <f t="shared" si="251"/>
        <v>0</v>
      </c>
      <c r="AD303" s="106">
        <f t="shared" si="252"/>
        <v>8873.1301939058158</v>
      </c>
      <c r="AE303" s="106">
        <f t="shared" si="253"/>
        <v>0</v>
      </c>
      <c r="AF303" s="106">
        <f t="shared" si="254"/>
        <v>0</v>
      </c>
      <c r="AG303" s="106">
        <f t="shared" si="255"/>
        <v>0</v>
      </c>
      <c r="AH303" s="6">
        <v>0</v>
      </c>
      <c r="AI303" s="1">
        <f t="shared" si="256"/>
        <v>8873.1301939058158</v>
      </c>
    </row>
    <row r="304" spans="1:35">
      <c r="A304" s="26">
        <v>4.3899999999999998E-3</v>
      </c>
      <c r="B304" s="5">
        <f t="shared" si="257"/>
        <v>8307.9201488961517</v>
      </c>
      <c r="C304" s="94" t="s">
        <v>397</v>
      </c>
      <c r="D304" s="94" t="s">
        <v>83</v>
      </c>
      <c r="E304" s="94" t="s">
        <v>110</v>
      </c>
      <c r="F304" s="25">
        <f t="shared" si="228"/>
        <v>1</v>
      </c>
      <c r="G304" s="25">
        <f t="shared" si="229"/>
        <v>1</v>
      </c>
      <c r="H304" s="7">
        <f t="shared" si="258"/>
        <v>0</v>
      </c>
      <c r="I304" s="7">
        <f t="shared" si="259"/>
        <v>0</v>
      </c>
      <c r="J304" s="7">
        <f t="shared" si="260"/>
        <v>0</v>
      </c>
      <c r="K304" s="7">
        <f t="shared" si="261"/>
        <v>0</v>
      </c>
      <c r="L304" s="7">
        <f t="shared" si="262"/>
        <v>8307.9157588961516</v>
      </c>
      <c r="M304" s="7">
        <f t="shared" si="263"/>
        <v>0</v>
      </c>
      <c r="N304" s="7">
        <f t="shared" si="264"/>
        <v>0</v>
      </c>
      <c r="O304" s="7">
        <f t="shared" si="265"/>
        <v>0</v>
      </c>
      <c r="P304" s="7">
        <f t="shared" si="266"/>
        <v>0</v>
      </c>
      <c r="Q304" s="7">
        <f t="shared" si="267"/>
        <v>0</v>
      </c>
      <c r="R304" s="7">
        <f t="shared" si="268"/>
        <v>0</v>
      </c>
      <c r="S304" s="7">
        <f t="shared" si="269"/>
        <v>0</v>
      </c>
      <c r="T304" s="7">
        <f t="shared" si="270"/>
        <v>0</v>
      </c>
      <c r="U304" s="7">
        <f t="shared" si="271"/>
        <v>0</v>
      </c>
      <c r="V304" s="7">
        <f t="shared" si="272"/>
        <v>0</v>
      </c>
      <c r="W304" s="91">
        <f t="shared" si="273"/>
        <v>0</v>
      </c>
      <c r="X304" s="91">
        <f t="shared" si="274"/>
        <v>0</v>
      </c>
      <c r="Y304" s="91">
        <f t="shared" si="275"/>
        <v>0</v>
      </c>
      <c r="Z304" s="91">
        <f t="shared" si="276"/>
        <v>0</v>
      </c>
      <c r="AA304" s="102">
        <f t="shared" si="249"/>
        <v>0</v>
      </c>
      <c r="AB304" s="102">
        <f t="shared" si="250"/>
        <v>0</v>
      </c>
      <c r="AC304" s="102">
        <f t="shared" si="251"/>
        <v>0</v>
      </c>
      <c r="AD304" s="106">
        <f t="shared" si="252"/>
        <v>8307.9157588961516</v>
      </c>
      <c r="AE304" s="106">
        <f t="shared" si="253"/>
        <v>0</v>
      </c>
      <c r="AF304" s="106">
        <f t="shared" si="254"/>
        <v>0</v>
      </c>
      <c r="AG304" s="106">
        <f t="shared" si="255"/>
        <v>0</v>
      </c>
      <c r="AH304" s="6">
        <v>0</v>
      </c>
      <c r="AI304" s="1">
        <f t="shared" si="256"/>
        <v>8307.9157588961516</v>
      </c>
    </row>
    <row r="305" spans="1:35">
      <c r="A305" s="26">
        <v>4.4000000000000003E-3</v>
      </c>
      <c r="B305" s="5">
        <f t="shared" si="257"/>
        <v>7050.5414663849278</v>
      </c>
      <c r="C305" s="94" t="s">
        <v>421</v>
      </c>
      <c r="D305" s="94" t="s">
        <v>83</v>
      </c>
      <c r="E305" s="94" t="s">
        <v>110</v>
      </c>
      <c r="F305" s="25">
        <f t="shared" si="228"/>
        <v>1</v>
      </c>
      <c r="G305" s="25">
        <f t="shared" si="229"/>
        <v>1</v>
      </c>
      <c r="H305" s="7">
        <f t="shared" si="258"/>
        <v>0</v>
      </c>
      <c r="I305" s="7">
        <f t="shared" si="259"/>
        <v>0</v>
      </c>
      <c r="J305" s="7">
        <f t="shared" si="260"/>
        <v>0</v>
      </c>
      <c r="K305" s="7">
        <f t="shared" si="261"/>
        <v>0</v>
      </c>
      <c r="L305" s="7">
        <f t="shared" si="262"/>
        <v>7050.537066384928</v>
      </c>
      <c r="M305" s="7">
        <f t="shared" si="263"/>
        <v>0</v>
      </c>
      <c r="N305" s="7">
        <f t="shared" si="264"/>
        <v>0</v>
      </c>
      <c r="O305" s="7">
        <f t="shared" si="265"/>
        <v>0</v>
      </c>
      <c r="P305" s="7">
        <f t="shared" si="266"/>
        <v>0</v>
      </c>
      <c r="Q305" s="7">
        <f t="shared" si="267"/>
        <v>0</v>
      </c>
      <c r="R305" s="7">
        <f t="shared" si="268"/>
        <v>0</v>
      </c>
      <c r="S305" s="7">
        <f t="shared" si="269"/>
        <v>0</v>
      </c>
      <c r="T305" s="7">
        <f t="shared" si="270"/>
        <v>0</v>
      </c>
      <c r="U305" s="7">
        <f t="shared" si="271"/>
        <v>0</v>
      </c>
      <c r="V305" s="7">
        <f t="shared" si="272"/>
        <v>0</v>
      </c>
      <c r="W305" s="91">
        <f t="shared" si="273"/>
        <v>0</v>
      </c>
      <c r="X305" s="91">
        <f t="shared" si="274"/>
        <v>0</v>
      </c>
      <c r="Y305" s="91">
        <f t="shared" si="275"/>
        <v>0</v>
      </c>
      <c r="Z305" s="91">
        <f t="shared" si="276"/>
        <v>0</v>
      </c>
      <c r="AA305" s="102">
        <f t="shared" si="249"/>
        <v>0</v>
      </c>
      <c r="AB305" s="102">
        <f t="shared" si="250"/>
        <v>0</v>
      </c>
      <c r="AC305" s="102">
        <f t="shared" si="251"/>
        <v>0</v>
      </c>
      <c r="AD305" s="106">
        <f t="shared" si="252"/>
        <v>7050.537066384928</v>
      </c>
      <c r="AE305" s="106">
        <f t="shared" si="253"/>
        <v>0</v>
      </c>
      <c r="AF305" s="106">
        <f t="shared" si="254"/>
        <v>0</v>
      </c>
      <c r="AG305" s="106">
        <f t="shared" si="255"/>
        <v>0</v>
      </c>
      <c r="AH305" s="6">
        <v>0</v>
      </c>
      <c r="AI305" s="1">
        <f t="shared" si="256"/>
        <v>7050.537066384928</v>
      </c>
    </row>
    <row r="306" spans="1:35">
      <c r="A306" s="26">
        <v>4.4099999999999999E-3</v>
      </c>
      <c r="B306" s="5">
        <f t="shared" si="257"/>
        <v>6727.1549476344089</v>
      </c>
      <c r="C306" s="94" t="s">
        <v>424</v>
      </c>
      <c r="D306" s="94" t="s">
        <v>368</v>
      </c>
      <c r="E306" s="94" t="s">
        <v>110</v>
      </c>
      <c r="F306" s="25">
        <f t="shared" si="228"/>
        <v>1</v>
      </c>
      <c r="G306" s="25">
        <f t="shared" si="229"/>
        <v>1</v>
      </c>
      <c r="H306" s="7">
        <f t="shared" si="258"/>
        <v>0</v>
      </c>
      <c r="I306" s="7">
        <f t="shared" si="259"/>
        <v>0</v>
      </c>
      <c r="J306" s="7">
        <f t="shared" si="260"/>
        <v>0</v>
      </c>
      <c r="K306" s="7">
        <f t="shared" si="261"/>
        <v>0</v>
      </c>
      <c r="L306" s="7">
        <f t="shared" si="262"/>
        <v>6727.1505376344094</v>
      </c>
      <c r="M306" s="7">
        <f t="shared" si="263"/>
        <v>0</v>
      </c>
      <c r="N306" s="7">
        <f t="shared" si="264"/>
        <v>0</v>
      </c>
      <c r="O306" s="7">
        <f t="shared" si="265"/>
        <v>0</v>
      </c>
      <c r="P306" s="7">
        <f t="shared" si="266"/>
        <v>0</v>
      </c>
      <c r="Q306" s="7">
        <f t="shared" si="267"/>
        <v>0</v>
      </c>
      <c r="R306" s="7">
        <f t="shared" si="268"/>
        <v>0</v>
      </c>
      <c r="S306" s="7">
        <f t="shared" si="269"/>
        <v>0</v>
      </c>
      <c r="T306" s="7">
        <f t="shared" si="270"/>
        <v>0</v>
      </c>
      <c r="U306" s="7">
        <f t="shared" si="271"/>
        <v>0</v>
      </c>
      <c r="V306" s="7">
        <f t="shared" si="272"/>
        <v>0</v>
      </c>
      <c r="W306" s="91">
        <f t="shared" si="273"/>
        <v>0</v>
      </c>
      <c r="X306" s="91">
        <f t="shared" si="274"/>
        <v>0</v>
      </c>
      <c r="Y306" s="91">
        <f t="shared" si="275"/>
        <v>0</v>
      </c>
      <c r="Z306" s="91">
        <f t="shared" si="276"/>
        <v>0</v>
      </c>
      <c r="AA306" s="102">
        <f t="shared" si="249"/>
        <v>0</v>
      </c>
      <c r="AB306" s="102">
        <f t="shared" si="250"/>
        <v>0</v>
      </c>
      <c r="AC306" s="102">
        <f t="shared" si="251"/>
        <v>0</v>
      </c>
      <c r="AD306" s="106">
        <f t="shared" si="252"/>
        <v>6727.1505376344094</v>
      </c>
      <c r="AE306" s="106">
        <f t="shared" si="253"/>
        <v>0</v>
      </c>
      <c r="AF306" s="106">
        <f t="shared" si="254"/>
        <v>0</v>
      </c>
      <c r="AG306" s="106">
        <f t="shared" si="255"/>
        <v>0</v>
      </c>
      <c r="AH306" s="6">
        <v>0</v>
      </c>
      <c r="AI306" s="1">
        <f t="shared" si="256"/>
        <v>6727.1505376344094</v>
      </c>
    </row>
    <row r="307" spans="1:35">
      <c r="A307" s="26">
        <v>4.4200000000000003E-3</v>
      </c>
      <c r="B307" s="5">
        <f t="shared" si="257"/>
        <v>7655.5482222886831</v>
      </c>
      <c r="C307" s="94" t="s">
        <v>453</v>
      </c>
      <c r="D307" s="94" t="s">
        <v>103</v>
      </c>
      <c r="E307" s="94" t="s">
        <v>110</v>
      </c>
      <c r="F307" s="25">
        <f t="shared" si="228"/>
        <v>1</v>
      </c>
      <c r="G307" s="25">
        <f t="shared" si="229"/>
        <v>1</v>
      </c>
      <c r="H307" s="7">
        <f t="shared" si="258"/>
        <v>0</v>
      </c>
      <c r="I307" s="7">
        <f t="shared" si="259"/>
        <v>0</v>
      </c>
      <c r="J307" s="7">
        <f t="shared" si="260"/>
        <v>0</v>
      </c>
      <c r="K307" s="7">
        <f t="shared" si="261"/>
        <v>0</v>
      </c>
      <c r="L307" s="7">
        <f t="shared" si="262"/>
        <v>0</v>
      </c>
      <c r="M307" s="7">
        <f t="shared" si="263"/>
        <v>7655.5438022886829</v>
      </c>
      <c r="N307" s="7">
        <f t="shared" si="264"/>
        <v>0</v>
      </c>
      <c r="O307" s="7">
        <f t="shared" si="265"/>
        <v>0</v>
      </c>
      <c r="P307" s="7">
        <f t="shared" si="266"/>
        <v>0</v>
      </c>
      <c r="Q307" s="7">
        <f t="shared" si="267"/>
        <v>0</v>
      </c>
      <c r="R307" s="7">
        <f t="shared" si="268"/>
        <v>0</v>
      </c>
      <c r="S307" s="7">
        <f t="shared" si="269"/>
        <v>0</v>
      </c>
      <c r="T307" s="7">
        <f t="shared" si="270"/>
        <v>0</v>
      </c>
      <c r="U307" s="7">
        <f t="shared" si="271"/>
        <v>0</v>
      </c>
      <c r="V307" s="7">
        <f t="shared" si="272"/>
        <v>0</v>
      </c>
      <c r="W307" s="91">
        <f t="shared" si="273"/>
        <v>0</v>
      </c>
      <c r="X307" s="91">
        <f t="shared" si="274"/>
        <v>0</v>
      </c>
      <c r="Y307" s="91">
        <f t="shared" si="275"/>
        <v>0</v>
      </c>
      <c r="Z307" s="91">
        <f t="shared" si="276"/>
        <v>0</v>
      </c>
      <c r="AA307" s="102">
        <f t="shared" si="249"/>
        <v>0</v>
      </c>
      <c r="AB307" s="102">
        <f t="shared" si="250"/>
        <v>0</v>
      </c>
      <c r="AC307" s="102">
        <f t="shared" si="251"/>
        <v>0</v>
      </c>
      <c r="AD307" s="106">
        <f t="shared" si="252"/>
        <v>7655.5438022886829</v>
      </c>
      <c r="AE307" s="106">
        <f t="shared" si="253"/>
        <v>0</v>
      </c>
      <c r="AF307" s="106">
        <f t="shared" si="254"/>
        <v>0</v>
      </c>
      <c r="AG307" s="106">
        <f t="shared" si="255"/>
        <v>0</v>
      </c>
      <c r="AH307" s="6">
        <v>0</v>
      </c>
      <c r="AI307" s="1">
        <f t="shared" si="256"/>
        <v>7655.5438022886829</v>
      </c>
    </row>
    <row r="308" spans="1:35">
      <c r="A308" s="26">
        <v>4.4299999999999999E-3</v>
      </c>
      <c r="B308" s="5">
        <f t="shared" si="257"/>
        <v>4.4299999999999999E-3</v>
      </c>
      <c r="C308" s="94"/>
      <c r="D308" s="94"/>
      <c r="E308" s="94" t="s">
        <v>110</v>
      </c>
      <c r="F308" s="25">
        <f t="shared" si="228"/>
        <v>0</v>
      </c>
      <c r="G308" s="25">
        <f t="shared" si="229"/>
        <v>0</v>
      </c>
      <c r="H308" s="7">
        <f t="shared" si="258"/>
        <v>0</v>
      </c>
      <c r="I308" s="7">
        <f t="shared" si="259"/>
        <v>0</v>
      </c>
      <c r="J308" s="7">
        <f t="shared" si="260"/>
        <v>0</v>
      </c>
      <c r="K308" s="7">
        <f t="shared" si="261"/>
        <v>0</v>
      </c>
      <c r="L308" s="7">
        <f t="shared" si="262"/>
        <v>0</v>
      </c>
      <c r="M308" s="7">
        <f t="shared" si="263"/>
        <v>0</v>
      </c>
      <c r="N308" s="7">
        <f t="shared" si="264"/>
        <v>0</v>
      </c>
      <c r="O308" s="7">
        <f t="shared" si="265"/>
        <v>0</v>
      </c>
      <c r="P308" s="7">
        <f t="shared" si="266"/>
        <v>0</v>
      </c>
      <c r="Q308" s="7">
        <f t="shared" si="267"/>
        <v>0</v>
      </c>
      <c r="R308" s="7">
        <f t="shared" si="268"/>
        <v>0</v>
      </c>
      <c r="S308" s="7">
        <f t="shared" si="269"/>
        <v>0</v>
      </c>
      <c r="T308" s="7">
        <f t="shared" si="270"/>
        <v>0</v>
      </c>
      <c r="U308" s="7">
        <f t="shared" si="271"/>
        <v>0</v>
      </c>
      <c r="V308" s="7">
        <f t="shared" si="272"/>
        <v>0</v>
      </c>
      <c r="W308" s="91">
        <f t="shared" si="273"/>
        <v>0</v>
      </c>
      <c r="X308" s="91">
        <f t="shared" si="274"/>
        <v>0</v>
      </c>
      <c r="Y308" s="91">
        <f t="shared" si="275"/>
        <v>0</v>
      </c>
      <c r="Z308" s="91">
        <f t="shared" si="276"/>
        <v>0</v>
      </c>
      <c r="AA308" s="102">
        <f t="shared" si="249"/>
        <v>0</v>
      </c>
      <c r="AB308" s="102">
        <f t="shared" si="250"/>
        <v>0</v>
      </c>
      <c r="AC308" s="102">
        <f t="shared" si="251"/>
        <v>0</v>
      </c>
      <c r="AD308" s="106">
        <f t="shared" si="252"/>
        <v>0</v>
      </c>
      <c r="AE308" s="106">
        <f t="shared" si="253"/>
        <v>0</v>
      </c>
      <c r="AF308" s="106">
        <f t="shared" si="254"/>
        <v>0</v>
      </c>
      <c r="AG308" s="106">
        <f t="shared" si="255"/>
        <v>0</v>
      </c>
      <c r="AH308" s="6">
        <v>0</v>
      </c>
      <c r="AI308" s="1">
        <f t="shared" si="256"/>
        <v>0</v>
      </c>
    </row>
    <row r="309" spans="1:35">
      <c r="A309" s="26">
        <v>4.4400000000000004E-3</v>
      </c>
      <c r="B309" s="5">
        <f t="shared" si="257"/>
        <v>8419.7289694921692</v>
      </c>
      <c r="C309" s="94" t="s">
        <v>396</v>
      </c>
      <c r="D309" s="94" t="s">
        <v>83</v>
      </c>
      <c r="E309" s="94" t="s">
        <v>110</v>
      </c>
      <c r="F309" s="25">
        <f t="shared" si="228"/>
        <v>1</v>
      </c>
      <c r="G309" s="25">
        <f t="shared" si="229"/>
        <v>1</v>
      </c>
      <c r="H309" s="7">
        <f t="shared" si="258"/>
        <v>0</v>
      </c>
      <c r="I309" s="7">
        <f t="shared" si="259"/>
        <v>0</v>
      </c>
      <c r="J309" s="7">
        <f t="shared" si="260"/>
        <v>0</v>
      </c>
      <c r="K309" s="7">
        <f t="shared" si="261"/>
        <v>0</v>
      </c>
      <c r="L309" s="7">
        <f t="shared" si="262"/>
        <v>8419.7245294921686</v>
      </c>
      <c r="M309" s="7">
        <f t="shared" si="263"/>
        <v>0</v>
      </c>
      <c r="N309" s="7">
        <f t="shared" si="264"/>
        <v>0</v>
      </c>
      <c r="O309" s="7">
        <f t="shared" si="265"/>
        <v>0</v>
      </c>
      <c r="P309" s="7">
        <f t="shared" si="266"/>
        <v>0</v>
      </c>
      <c r="Q309" s="7">
        <f t="shared" si="267"/>
        <v>0</v>
      </c>
      <c r="R309" s="7">
        <f t="shared" si="268"/>
        <v>0</v>
      </c>
      <c r="S309" s="7">
        <f t="shared" si="269"/>
        <v>0</v>
      </c>
      <c r="T309" s="7">
        <f t="shared" si="270"/>
        <v>0</v>
      </c>
      <c r="U309" s="7">
        <f t="shared" si="271"/>
        <v>0</v>
      </c>
      <c r="V309" s="7">
        <f t="shared" si="272"/>
        <v>0</v>
      </c>
      <c r="W309" s="91">
        <f t="shared" si="273"/>
        <v>0</v>
      </c>
      <c r="X309" s="91">
        <f t="shared" si="274"/>
        <v>0</v>
      </c>
      <c r="Y309" s="91">
        <f t="shared" si="275"/>
        <v>0</v>
      </c>
      <c r="Z309" s="91">
        <f t="shared" si="276"/>
        <v>0</v>
      </c>
      <c r="AA309" s="102">
        <f t="shared" si="249"/>
        <v>0</v>
      </c>
      <c r="AB309" s="102">
        <f t="shared" si="250"/>
        <v>0</v>
      </c>
      <c r="AC309" s="102">
        <f t="shared" si="251"/>
        <v>0</v>
      </c>
      <c r="AD309" s="106">
        <f t="shared" si="252"/>
        <v>8419.7245294921686</v>
      </c>
      <c r="AE309" s="106">
        <f t="shared" si="253"/>
        <v>0</v>
      </c>
      <c r="AF309" s="106">
        <f t="shared" si="254"/>
        <v>0</v>
      </c>
      <c r="AG309" s="106">
        <f t="shared" si="255"/>
        <v>0</v>
      </c>
      <c r="AH309" s="6">
        <v>0</v>
      </c>
      <c r="AI309" s="1">
        <f t="shared" si="256"/>
        <v>8419.7245294921686</v>
      </c>
    </row>
    <row r="310" spans="1:35">
      <c r="A310" s="26">
        <v>4.45E-3</v>
      </c>
      <c r="B310" s="5">
        <f t="shared" si="257"/>
        <v>7658.7649702754406</v>
      </c>
      <c r="C310" s="94" t="s">
        <v>417</v>
      </c>
      <c r="D310" s="94" t="s">
        <v>78</v>
      </c>
      <c r="E310" s="94" t="s">
        <v>110</v>
      </c>
      <c r="F310" s="25">
        <f t="shared" si="228"/>
        <v>1</v>
      </c>
      <c r="G310" s="25">
        <f t="shared" si="229"/>
        <v>1</v>
      </c>
      <c r="H310" s="7">
        <f t="shared" si="258"/>
        <v>0</v>
      </c>
      <c r="I310" s="7">
        <f t="shared" si="259"/>
        <v>0</v>
      </c>
      <c r="J310" s="7">
        <f t="shared" si="260"/>
        <v>0</v>
      </c>
      <c r="K310" s="7">
        <f t="shared" si="261"/>
        <v>0</v>
      </c>
      <c r="L310" s="7">
        <f t="shared" si="262"/>
        <v>7658.7605202754403</v>
      </c>
      <c r="M310" s="7">
        <f t="shared" si="263"/>
        <v>0</v>
      </c>
      <c r="N310" s="7">
        <f t="shared" si="264"/>
        <v>0</v>
      </c>
      <c r="O310" s="7">
        <f t="shared" si="265"/>
        <v>0</v>
      </c>
      <c r="P310" s="7">
        <f t="shared" si="266"/>
        <v>0</v>
      </c>
      <c r="Q310" s="7">
        <f t="shared" si="267"/>
        <v>0</v>
      </c>
      <c r="R310" s="7">
        <f t="shared" si="268"/>
        <v>0</v>
      </c>
      <c r="S310" s="7">
        <f t="shared" si="269"/>
        <v>0</v>
      </c>
      <c r="T310" s="7">
        <f t="shared" si="270"/>
        <v>0</v>
      </c>
      <c r="U310" s="7">
        <f t="shared" si="271"/>
        <v>0</v>
      </c>
      <c r="V310" s="7">
        <f t="shared" si="272"/>
        <v>0</v>
      </c>
      <c r="W310" s="91">
        <f t="shared" si="273"/>
        <v>0</v>
      </c>
      <c r="X310" s="91">
        <f t="shared" si="274"/>
        <v>0</v>
      </c>
      <c r="Y310" s="91">
        <f t="shared" si="275"/>
        <v>0</v>
      </c>
      <c r="Z310" s="91">
        <f t="shared" si="276"/>
        <v>0</v>
      </c>
      <c r="AA310" s="102">
        <f t="shared" si="249"/>
        <v>0</v>
      </c>
      <c r="AB310" s="102">
        <f t="shared" si="250"/>
        <v>0</v>
      </c>
      <c r="AC310" s="102">
        <f t="shared" si="251"/>
        <v>0</v>
      </c>
      <c r="AD310" s="106">
        <f t="shared" si="252"/>
        <v>7658.7605202754403</v>
      </c>
      <c r="AE310" s="106">
        <f t="shared" si="253"/>
        <v>0</v>
      </c>
      <c r="AF310" s="106">
        <f t="shared" si="254"/>
        <v>0</v>
      </c>
      <c r="AG310" s="106">
        <f t="shared" si="255"/>
        <v>0</v>
      </c>
      <c r="AH310" s="6">
        <v>0</v>
      </c>
      <c r="AI310" s="1">
        <f t="shared" si="256"/>
        <v>7658.7605202754403</v>
      </c>
    </row>
    <row r="311" spans="1:35">
      <c r="A311" s="26">
        <v>4.4599999999999996E-3</v>
      </c>
      <c r="B311" s="5">
        <f t="shared" si="257"/>
        <v>4.4599999999999996E-3</v>
      </c>
      <c r="C311" s="94"/>
      <c r="D311" s="94"/>
      <c r="E311" s="94" t="s">
        <v>110</v>
      </c>
      <c r="F311" s="25">
        <f t="shared" si="228"/>
        <v>0</v>
      </c>
      <c r="G311" s="25">
        <f t="shared" si="229"/>
        <v>0</v>
      </c>
      <c r="H311" s="7">
        <f t="shared" si="258"/>
        <v>0</v>
      </c>
      <c r="I311" s="7">
        <f t="shared" si="259"/>
        <v>0</v>
      </c>
      <c r="J311" s="7">
        <f t="shared" si="260"/>
        <v>0</v>
      </c>
      <c r="K311" s="7">
        <f t="shared" si="261"/>
        <v>0</v>
      </c>
      <c r="L311" s="7">
        <f t="shared" si="262"/>
        <v>0</v>
      </c>
      <c r="M311" s="7">
        <f t="shared" si="263"/>
        <v>0</v>
      </c>
      <c r="N311" s="7">
        <f t="shared" si="264"/>
        <v>0</v>
      </c>
      <c r="O311" s="7">
        <f t="shared" si="265"/>
        <v>0</v>
      </c>
      <c r="P311" s="7">
        <f t="shared" si="266"/>
        <v>0</v>
      </c>
      <c r="Q311" s="7">
        <f t="shared" si="267"/>
        <v>0</v>
      </c>
      <c r="R311" s="7">
        <f t="shared" si="268"/>
        <v>0</v>
      </c>
      <c r="S311" s="7">
        <f t="shared" si="269"/>
        <v>0</v>
      </c>
      <c r="T311" s="7">
        <f t="shared" si="270"/>
        <v>0</v>
      </c>
      <c r="U311" s="7">
        <f t="shared" si="271"/>
        <v>0</v>
      </c>
      <c r="V311" s="7">
        <f t="shared" si="272"/>
        <v>0</v>
      </c>
      <c r="W311" s="91">
        <f t="shared" si="273"/>
        <v>0</v>
      </c>
      <c r="X311" s="91">
        <f t="shared" si="274"/>
        <v>0</v>
      </c>
      <c r="Y311" s="91">
        <f t="shared" si="275"/>
        <v>0</v>
      </c>
      <c r="Z311" s="91">
        <f t="shared" si="276"/>
        <v>0</v>
      </c>
      <c r="AA311" s="102">
        <f t="shared" si="249"/>
        <v>0</v>
      </c>
      <c r="AB311" s="102">
        <f t="shared" si="250"/>
        <v>0</v>
      </c>
      <c r="AC311" s="102">
        <f t="shared" si="251"/>
        <v>0</v>
      </c>
      <c r="AD311" s="106">
        <f t="shared" si="252"/>
        <v>0</v>
      </c>
      <c r="AE311" s="106">
        <f t="shared" si="253"/>
        <v>0</v>
      </c>
      <c r="AF311" s="106">
        <f t="shared" si="254"/>
        <v>0</v>
      </c>
      <c r="AG311" s="106">
        <f t="shared" si="255"/>
        <v>0</v>
      </c>
      <c r="AH311" s="6">
        <v>0</v>
      </c>
      <c r="AI311" s="1">
        <f t="shared" si="256"/>
        <v>0</v>
      </c>
    </row>
    <row r="312" spans="1:35">
      <c r="A312" s="26">
        <v>4.47E-3</v>
      </c>
      <c r="B312" s="5">
        <f t="shared" si="257"/>
        <v>6037.3989211459584</v>
      </c>
      <c r="C312" s="94" t="s">
        <v>425</v>
      </c>
      <c r="D312" s="94" t="s">
        <v>97</v>
      </c>
      <c r="E312" s="94" t="s">
        <v>110</v>
      </c>
      <c r="F312" s="25">
        <f t="shared" si="228"/>
        <v>1</v>
      </c>
      <c r="G312" s="25">
        <f t="shared" si="229"/>
        <v>1</v>
      </c>
      <c r="H312" s="7">
        <f t="shared" si="258"/>
        <v>0</v>
      </c>
      <c r="I312" s="7">
        <f t="shared" si="259"/>
        <v>0</v>
      </c>
      <c r="J312" s="7">
        <f t="shared" si="260"/>
        <v>0</v>
      </c>
      <c r="K312" s="7">
        <f t="shared" si="261"/>
        <v>0</v>
      </c>
      <c r="L312" s="7">
        <f t="shared" si="262"/>
        <v>6037.3944511459586</v>
      </c>
      <c r="M312" s="7">
        <f t="shared" si="263"/>
        <v>0</v>
      </c>
      <c r="N312" s="7">
        <f t="shared" si="264"/>
        <v>0</v>
      </c>
      <c r="O312" s="7">
        <f t="shared" si="265"/>
        <v>0</v>
      </c>
      <c r="P312" s="7">
        <f t="shared" si="266"/>
        <v>0</v>
      </c>
      <c r="Q312" s="7">
        <f t="shared" si="267"/>
        <v>0</v>
      </c>
      <c r="R312" s="7">
        <f t="shared" si="268"/>
        <v>0</v>
      </c>
      <c r="S312" s="7">
        <f t="shared" si="269"/>
        <v>0</v>
      </c>
      <c r="T312" s="7">
        <f t="shared" si="270"/>
        <v>0</v>
      </c>
      <c r="U312" s="7">
        <f t="shared" si="271"/>
        <v>0</v>
      </c>
      <c r="V312" s="7">
        <f t="shared" si="272"/>
        <v>0</v>
      </c>
      <c r="W312" s="91">
        <f t="shared" si="273"/>
        <v>0</v>
      </c>
      <c r="X312" s="91">
        <f t="shared" si="274"/>
        <v>0</v>
      </c>
      <c r="Y312" s="91">
        <f t="shared" si="275"/>
        <v>0</v>
      </c>
      <c r="Z312" s="91">
        <f t="shared" si="276"/>
        <v>0</v>
      </c>
      <c r="AA312" s="102">
        <f t="shared" si="249"/>
        <v>0</v>
      </c>
      <c r="AB312" s="102">
        <f t="shared" si="250"/>
        <v>0</v>
      </c>
      <c r="AC312" s="102">
        <f t="shared" si="251"/>
        <v>0</v>
      </c>
      <c r="AD312" s="106">
        <f t="shared" si="252"/>
        <v>6037.3944511459586</v>
      </c>
      <c r="AE312" s="106">
        <f t="shared" si="253"/>
        <v>0</v>
      </c>
      <c r="AF312" s="106">
        <f t="shared" si="254"/>
        <v>0</v>
      </c>
      <c r="AG312" s="106">
        <f t="shared" si="255"/>
        <v>0</v>
      </c>
      <c r="AH312" s="6">
        <v>0</v>
      </c>
      <c r="AI312" s="1">
        <f t="shared" si="256"/>
        <v>6037.3944511459586</v>
      </c>
    </row>
    <row r="313" spans="1:35">
      <c r="A313" s="26">
        <v>4.4799999999999996E-3</v>
      </c>
      <c r="B313" s="5">
        <f t="shared" si="257"/>
        <v>19455.666305481169</v>
      </c>
      <c r="C313" s="94" t="s">
        <v>379</v>
      </c>
      <c r="D313" s="94"/>
      <c r="E313" s="94" t="s">
        <v>110</v>
      </c>
      <c r="F313" s="25">
        <f t="shared" si="228"/>
        <v>2</v>
      </c>
      <c r="G313" s="25">
        <f t="shared" si="229"/>
        <v>2</v>
      </c>
      <c r="H313" s="7">
        <f t="shared" si="258"/>
        <v>0</v>
      </c>
      <c r="I313" s="7">
        <f t="shared" si="259"/>
        <v>0</v>
      </c>
      <c r="J313" s="7">
        <f t="shared" si="260"/>
        <v>0</v>
      </c>
      <c r="K313" s="7">
        <f t="shared" si="261"/>
        <v>0</v>
      </c>
      <c r="L313" s="7">
        <f t="shared" si="262"/>
        <v>9455.6618254811674</v>
      </c>
      <c r="M313" s="7">
        <f t="shared" si="263"/>
        <v>10000</v>
      </c>
      <c r="N313" s="7">
        <f t="shared" si="264"/>
        <v>0</v>
      </c>
      <c r="O313" s="7">
        <f t="shared" si="265"/>
        <v>0</v>
      </c>
      <c r="P313" s="7">
        <f t="shared" si="266"/>
        <v>0</v>
      </c>
      <c r="Q313" s="7">
        <f t="shared" si="267"/>
        <v>0</v>
      </c>
      <c r="R313" s="7">
        <f t="shared" si="268"/>
        <v>0</v>
      </c>
      <c r="S313" s="7">
        <f t="shared" si="269"/>
        <v>0</v>
      </c>
      <c r="T313" s="7">
        <f t="shared" si="270"/>
        <v>0</v>
      </c>
      <c r="U313" s="7">
        <f t="shared" si="271"/>
        <v>0</v>
      </c>
      <c r="V313" s="7">
        <f t="shared" si="272"/>
        <v>0</v>
      </c>
      <c r="W313" s="91">
        <f t="shared" si="273"/>
        <v>0</v>
      </c>
      <c r="X313" s="91">
        <f t="shared" si="274"/>
        <v>0</v>
      </c>
      <c r="Y313" s="91">
        <f t="shared" si="275"/>
        <v>0</v>
      </c>
      <c r="Z313" s="91">
        <f t="shared" si="276"/>
        <v>0</v>
      </c>
      <c r="AA313" s="102">
        <f t="shared" si="249"/>
        <v>0</v>
      </c>
      <c r="AB313" s="102">
        <f t="shared" si="250"/>
        <v>0</v>
      </c>
      <c r="AC313" s="102">
        <f t="shared" si="251"/>
        <v>0</v>
      </c>
      <c r="AD313" s="106">
        <f t="shared" si="252"/>
        <v>10000</v>
      </c>
      <c r="AE313" s="106">
        <f t="shared" si="253"/>
        <v>9455.6618254811674</v>
      </c>
      <c r="AF313" s="106">
        <f t="shared" si="254"/>
        <v>0</v>
      </c>
      <c r="AG313" s="106">
        <f t="shared" si="255"/>
        <v>0</v>
      </c>
      <c r="AH313" s="6">
        <v>0</v>
      </c>
      <c r="AI313" s="1">
        <f t="shared" si="256"/>
        <v>19455.661825481169</v>
      </c>
    </row>
    <row r="314" spans="1:35">
      <c r="A314" s="26">
        <v>4.4900000000000001E-3</v>
      </c>
      <c r="B314" s="5">
        <f t="shared" si="257"/>
        <v>4.4900000000000001E-3</v>
      </c>
      <c r="C314" s="94"/>
      <c r="D314" s="94"/>
      <c r="E314" s="94" t="s">
        <v>110</v>
      </c>
      <c r="F314" s="25">
        <f t="shared" si="228"/>
        <v>0</v>
      </c>
      <c r="G314" s="25">
        <f t="shared" si="229"/>
        <v>0</v>
      </c>
      <c r="H314" s="7">
        <f t="shared" si="258"/>
        <v>0</v>
      </c>
      <c r="I314" s="7">
        <f t="shared" si="259"/>
        <v>0</v>
      </c>
      <c r="J314" s="7">
        <f t="shared" si="260"/>
        <v>0</v>
      </c>
      <c r="K314" s="7">
        <f t="shared" si="261"/>
        <v>0</v>
      </c>
      <c r="L314" s="7">
        <f t="shared" si="262"/>
        <v>0</v>
      </c>
      <c r="M314" s="7">
        <f t="shared" si="263"/>
        <v>0</v>
      </c>
      <c r="N314" s="7">
        <f t="shared" si="264"/>
        <v>0</v>
      </c>
      <c r="O314" s="7">
        <f t="shared" si="265"/>
        <v>0</v>
      </c>
      <c r="P314" s="7">
        <f t="shared" si="266"/>
        <v>0</v>
      </c>
      <c r="Q314" s="7">
        <f t="shared" si="267"/>
        <v>0</v>
      </c>
      <c r="R314" s="7">
        <f t="shared" si="268"/>
        <v>0</v>
      </c>
      <c r="S314" s="7">
        <f t="shared" si="269"/>
        <v>0</v>
      </c>
      <c r="T314" s="7">
        <f t="shared" si="270"/>
        <v>0</v>
      </c>
      <c r="U314" s="7">
        <f t="shared" si="271"/>
        <v>0</v>
      </c>
      <c r="V314" s="7">
        <f t="shared" si="272"/>
        <v>0</v>
      </c>
      <c r="W314" s="91">
        <f t="shared" si="273"/>
        <v>0</v>
      </c>
      <c r="X314" s="91">
        <f t="shared" si="274"/>
        <v>0</v>
      </c>
      <c r="Y314" s="91">
        <f t="shared" si="275"/>
        <v>0</v>
      </c>
      <c r="Z314" s="91">
        <f t="shared" si="276"/>
        <v>0</v>
      </c>
      <c r="AA314" s="102">
        <f t="shared" si="249"/>
        <v>0</v>
      </c>
      <c r="AB314" s="102">
        <f t="shared" si="250"/>
        <v>0</v>
      </c>
      <c r="AC314" s="102">
        <f t="shared" si="251"/>
        <v>0</v>
      </c>
      <c r="AD314" s="106">
        <f t="shared" si="252"/>
        <v>0</v>
      </c>
      <c r="AE314" s="106">
        <f t="shared" si="253"/>
        <v>0</v>
      </c>
      <c r="AF314" s="106">
        <f t="shared" si="254"/>
        <v>0</v>
      </c>
      <c r="AG314" s="106">
        <f t="shared" si="255"/>
        <v>0</v>
      </c>
      <c r="AH314" s="6">
        <v>0</v>
      </c>
      <c r="AI314" s="1">
        <f t="shared" si="256"/>
        <v>0</v>
      </c>
    </row>
    <row r="315" spans="1:35">
      <c r="A315" s="26">
        <v>4.4999999999999997E-3</v>
      </c>
      <c r="B315" s="5">
        <f t="shared" si="257"/>
        <v>4.4999999999999997E-3</v>
      </c>
      <c r="C315" s="94"/>
      <c r="D315" s="94"/>
      <c r="E315" s="94" t="s">
        <v>110</v>
      </c>
      <c r="F315" s="25">
        <f t="shared" si="228"/>
        <v>0</v>
      </c>
      <c r="G315" s="25">
        <f t="shared" si="229"/>
        <v>0</v>
      </c>
      <c r="H315" s="7">
        <f t="shared" si="258"/>
        <v>0</v>
      </c>
      <c r="I315" s="7">
        <f t="shared" si="259"/>
        <v>0</v>
      </c>
      <c r="J315" s="7">
        <f t="shared" si="260"/>
        <v>0</v>
      </c>
      <c r="K315" s="7">
        <f t="shared" si="261"/>
        <v>0</v>
      </c>
      <c r="L315" s="7">
        <f t="shared" si="262"/>
        <v>0</v>
      </c>
      <c r="M315" s="7">
        <f t="shared" si="263"/>
        <v>0</v>
      </c>
      <c r="N315" s="7">
        <f t="shared" si="264"/>
        <v>0</v>
      </c>
      <c r="O315" s="7">
        <f t="shared" si="265"/>
        <v>0</v>
      </c>
      <c r="P315" s="7">
        <f t="shared" si="266"/>
        <v>0</v>
      </c>
      <c r="Q315" s="7">
        <f t="shared" si="267"/>
        <v>0</v>
      </c>
      <c r="R315" s="7">
        <f t="shared" si="268"/>
        <v>0</v>
      </c>
      <c r="S315" s="7">
        <f t="shared" si="269"/>
        <v>0</v>
      </c>
      <c r="T315" s="7">
        <f t="shared" si="270"/>
        <v>0</v>
      </c>
      <c r="U315" s="7">
        <f t="shared" si="271"/>
        <v>0</v>
      </c>
      <c r="V315" s="7">
        <f t="shared" si="272"/>
        <v>0</v>
      </c>
      <c r="W315" s="91">
        <f t="shared" si="273"/>
        <v>0</v>
      </c>
      <c r="X315" s="91">
        <f t="shared" si="274"/>
        <v>0</v>
      </c>
      <c r="Y315" s="91">
        <f t="shared" si="275"/>
        <v>0</v>
      </c>
      <c r="Z315" s="91">
        <f t="shared" si="276"/>
        <v>0</v>
      </c>
      <c r="AA315" s="102">
        <f t="shared" si="249"/>
        <v>0</v>
      </c>
      <c r="AB315" s="102">
        <f t="shared" si="250"/>
        <v>0</v>
      </c>
      <c r="AC315" s="102">
        <f t="shared" si="251"/>
        <v>0</v>
      </c>
      <c r="AD315" s="106">
        <f t="shared" si="252"/>
        <v>0</v>
      </c>
      <c r="AE315" s="106">
        <f t="shared" si="253"/>
        <v>0</v>
      </c>
      <c r="AF315" s="106">
        <f t="shared" si="254"/>
        <v>0</v>
      </c>
      <c r="AG315" s="106">
        <f t="shared" si="255"/>
        <v>0</v>
      </c>
      <c r="AH315" s="6">
        <v>0</v>
      </c>
      <c r="AI315" s="1">
        <f t="shared" si="256"/>
        <v>0</v>
      </c>
    </row>
    <row r="316" spans="1:35">
      <c r="A316" s="26">
        <v>4.5100000000000001E-3</v>
      </c>
      <c r="B316" s="5">
        <f t="shared" si="257"/>
        <v>4.5100000000000001E-3</v>
      </c>
      <c r="C316" s="94"/>
      <c r="D316" s="94"/>
      <c r="E316" s="94" t="s">
        <v>110</v>
      </c>
      <c r="F316" s="25">
        <f t="shared" si="228"/>
        <v>0</v>
      </c>
      <c r="G316" s="25">
        <f t="shared" si="229"/>
        <v>0</v>
      </c>
      <c r="H316" s="7">
        <f t="shared" si="258"/>
        <v>0</v>
      </c>
      <c r="I316" s="7">
        <f t="shared" si="259"/>
        <v>0</v>
      </c>
      <c r="J316" s="7">
        <f t="shared" si="260"/>
        <v>0</v>
      </c>
      <c r="K316" s="7">
        <f t="shared" si="261"/>
        <v>0</v>
      </c>
      <c r="L316" s="7">
        <f t="shared" si="262"/>
        <v>0</v>
      </c>
      <c r="M316" s="7">
        <f t="shared" si="263"/>
        <v>0</v>
      </c>
      <c r="N316" s="7">
        <f t="shared" si="264"/>
        <v>0</v>
      </c>
      <c r="O316" s="7">
        <f t="shared" si="265"/>
        <v>0</v>
      </c>
      <c r="P316" s="7">
        <f t="shared" si="266"/>
        <v>0</v>
      </c>
      <c r="Q316" s="7">
        <f t="shared" si="267"/>
        <v>0</v>
      </c>
      <c r="R316" s="7">
        <f t="shared" si="268"/>
        <v>0</v>
      </c>
      <c r="S316" s="7">
        <f t="shared" si="269"/>
        <v>0</v>
      </c>
      <c r="T316" s="7">
        <f t="shared" si="270"/>
        <v>0</v>
      </c>
      <c r="U316" s="7">
        <f t="shared" si="271"/>
        <v>0</v>
      </c>
      <c r="V316" s="7">
        <f t="shared" si="272"/>
        <v>0</v>
      </c>
      <c r="W316" s="91">
        <f t="shared" si="273"/>
        <v>0</v>
      </c>
      <c r="X316" s="91">
        <f t="shared" si="274"/>
        <v>0</v>
      </c>
      <c r="Y316" s="91">
        <f t="shared" si="275"/>
        <v>0</v>
      </c>
      <c r="Z316" s="91">
        <f t="shared" si="276"/>
        <v>0</v>
      </c>
      <c r="AA316" s="102">
        <f t="shared" si="249"/>
        <v>0</v>
      </c>
      <c r="AB316" s="102">
        <f t="shared" si="250"/>
        <v>0</v>
      </c>
      <c r="AC316" s="102">
        <f t="shared" si="251"/>
        <v>0</v>
      </c>
      <c r="AD316" s="106">
        <f t="shared" si="252"/>
        <v>0</v>
      </c>
      <c r="AE316" s="106">
        <f t="shared" si="253"/>
        <v>0</v>
      </c>
      <c r="AF316" s="106">
        <f t="shared" si="254"/>
        <v>0</v>
      </c>
      <c r="AG316" s="106">
        <f t="shared" si="255"/>
        <v>0</v>
      </c>
      <c r="AH316" s="6">
        <v>0</v>
      </c>
      <c r="AI316" s="1">
        <f t="shared" si="256"/>
        <v>0</v>
      </c>
    </row>
    <row r="317" spans="1:35">
      <c r="A317" s="26">
        <v>4.5199999999999997E-3</v>
      </c>
      <c r="B317" s="5">
        <f t="shared" si="257"/>
        <v>4.5199999999999997E-3</v>
      </c>
      <c r="C317" s="94"/>
      <c r="D317" s="94"/>
      <c r="E317" s="94" t="s">
        <v>110</v>
      </c>
      <c r="F317" s="25">
        <f t="shared" si="228"/>
        <v>0</v>
      </c>
      <c r="G317" s="25">
        <f t="shared" si="229"/>
        <v>0</v>
      </c>
      <c r="H317" s="7">
        <f t="shared" si="258"/>
        <v>0</v>
      </c>
      <c r="I317" s="7">
        <f t="shared" si="259"/>
        <v>0</v>
      </c>
      <c r="J317" s="7">
        <f t="shared" si="260"/>
        <v>0</v>
      </c>
      <c r="K317" s="7">
        <f t="shared" si="261"/>
        <v>0</v>
      </c>
      <c r="L317" s="7">
        <f t="shared" si="262"/>
        <v>0</v>
      </c>
      <c r="M317" s="7">
        <f t="shared" si="263"/>
        <v>0</v>
      </c>
      <c r="N317" s="7">
        <f t="shared" si="264"/>
        <v>0</v>
      </c>
      <c r="O317" s="7">
        <f t="shared" si="265"/>
        <v>0</v>
      </c>
      <c r="P317" s="7">
        <f t="shared" si="266"/>
        <v>0</v>
      </c>
      <c r="Q317" s="7">
        <f t="shared" si="267"/>
        <v>0</v>
      </c>
      <c r="R317" s="7">
        <f t="shared" si="268"/>
        <v>0</v>
      </c>
      <c r="S317" s="7">
        <f t="shared" si="269"/>
        <v>0</v>
      </c>
      <c r="T317" s="7">
        <f t="shared" si="270"/>
        <v>0</v>
      </c>
      <c r="U317" s="7">
        <f t="shared" si="271"/>
        <v>0</v>
      </c>
      <c r="V317" s="7">
        <f t="shared" si="272"/>
        <v>0</v>
      </c>
      <c r="W317" s="91">
        <f t="shared" si="273"/>
        <v>0</v>
      </c>
      <c r="X317" s="91">
        <f t="shared" si="274"/>
        <v>0</v>
      </c>
      <c r="Y317" s="91">
        <f t="shared" si="275"/>
        <v>0</v>
      </c>
      <c r="Z317" s="91">
        <f t="shared" si="276"/>
        <v>0</v>
      </c>
      <c r="AA317" s="102">
        <f t="shared" si="249"/>
        <v>0</v>
      </c>
      <c r="AB317" s="102">
        <f t="shared" si="250"/>
        <v>0</v>
      </c>
      <c r="AC317" s="102">
        <f t="shared" si="251"/>
        <v>0</v>
      </c>
      <c r="AD317" s="106">
        <f t="shared" si="252"/>
        <v>0</v>
      </c>
      <c r="AE317" s="106">
        <f t="shared" si="253"/>
        <v>0</v>
      </c>
      <c r="AF317" s="106">
        <f t="shared" si="254"/>
        <v>0</v>
      </c>
      <c r="AG317" s="106">
        <f t="shared" si="255"/>
        <v>0</v>
      </c>
      <c r="AH317" s="6">
        <v>0</v>
      </c>
      <c r="AI317" s="1">
        <f t="shared" si="256"/>
        <v>0</v>
      </c>
    </row>
    <row r="318" spans="1:35">
      <c r="A318" s="26">
        <v>4.5300000000000002E-3</v>
      </c>
      <c r="B318" s="5">
        <f t="shared" si="257"/>
        <v>4.5300000000000002E-3</v>
      </c>
      <c r="C318" s="94"/>
      <c r="D318" s="94"/>
      <c r="E318" s="94" t="s">
        <v>110</v>
      </c>
      <c r="F318" s="25">
        <f t="shared" ref="F318:F369" si="277">COUNTIF(H318:Z318,"&gt;1")</f>
        <v>0</v>
      </c>
      <c r="G318" s="25">
        <f t="shared" ref="G318:G369" si="278">COUNTIF(AD318:AH318,"&gt;1")</f>
        <v>0</v>
      </c>
      <c r="H318" s="7">
        <f t="shared" si="258"/>
        <v>0</v>
      </c>
      <c r="I318" s="7">
        <f t="shared" si="259"/>
        <v>0</v>
      </c>
      <c r="J318" s="7">
        <f t="shared" si="260"/>
        <v>0</v>
      </c>
      <c r="K318" s="7">
        <f t="shared" si="261"/>
        <v>0</v>
      </c>
      <c r="L318" s="7">
        <f t="shared" si="262"/>
        <v>0</v>
      </c>
      <c r="M318" s="7">
        <f t="shared" si="263"/>
        <v>0</v>
      </c>
      <c r="N318" s="7">
        <f t="shared" si="264"/>
        <v>0</v>
      </c>
      <c r="O318" s="7">
        <f t="shared" si="265"/>
        <v>0</v>
      </c>
      <c r="P318" s="7">
        <f t="shared" si="266"/>
        <v>0</v>
      </c>
      <c r="Q318" s="7">
        <f t="shared" si="267"/>
        <v>0</v>
      </c>
      <c r="R318" s="7">
        <f t="shared" si="268"/>
        <v>0</v>
      </c>
      <c r="S318" s="7">
        <f t="shared" si="269"/>
        <v>0</v>
      </c>
      <c r="T318" s="7">
        <f t="shared" si="270"/>
        <v>0</v>
      </c>
      <c r="U318" s="7">
        <f t="shared" si="271"/>
        <v>0</v>
      </c>
      <c r="V318" s="7">
        <f t="shared" si="272"/>
        <v>0</v>
      </c>
      <c r="W318" s="91">
        <f t="shared" si="273"/>
        <v>0</v>
      </c>
      <c r="X318" s="91">
        <f t="shared" si="274"/>
        <v>0</v>
      </c>
      <c r="Y318" s="91">
        <f t="shared" si="275"/>
        <v>0</v>
      </c>
      <c r="Z318" s="91">
        <f t="shared" si="276"/>
        <v>0</v>
      </c>
      <c r="AA318" s="102">
        <f t="shared" ref="AA318:AA369" si="279">LARGE(H318:R318,5)</f>
        <v>0</v>
      </c>
      <c r="AB318" s="102">
        <f t="shared" ref="AB318:AB369" si="280">LARGE(S318:V318,1)</f>
        <v>0</v>
      </c>
      <c r="AC318" s="102">
        <f t="shared" ref="AC318:AC369" si="281">LARGE(W318:Z318,1)</f>
        <v>0</v>
      </c>
      <c r="AD318" s="106">
        <f t="shared" ref="AD318:AD369" si="282">LARGE(H318:R318,1)</f>
        <v>0</v>
      </c>
      <c r="AE318" s="106">
        <f t="shared" ref="AE318:AE369" si="283">LARGE(H318:R318,2)</f>
        <v>0</v>
      </c>
      <c r="AF318" s="106">
        <f t="shared" ref="AF318:AF369" si="284">LARGE(H318:R318,3)</f>
        <v>0</v>
      </c>
      <c r="AG318" s="106">
        <f t="shared" ref="AG318:AG369" si="285">LARGE(H318:R318,4)</f>
        <v>0</v>
      </c>
      <c r="AH318" s="6">
        <v>0</v>
      </c>
      <c r="AI318" s="1">
        <f t="shared" ref="AI318:AI369" si="286">SUM(AD318:AG318)+AH318</f>
        <v>0</v>
      </c>
    </row>
    <row r="319" spans="1:35" s="24" customFormat="1">
      <c r="A319" s="124" t="s">
        <v>73</v>
      </c>
      <c r="C319" s="124" t="s">
        <v>126</v>
      </c>
      <c r="AH319" s="6">
        <v>0</v>
      </c>
    </row>
    <row r="320" spans="1:35">
      <c r="A320" s="26">
        <v>4.5500000000000002E-3</v>
      </c>
      <c r="B320" s="5">
        <f t="shared" si="257"/>
        <v>9150.0423021302977</v>
      </c>
      <c r="C320" s="94" t="s">
        <v>158</v>
      </c>
      <c r="D320" s="94" t="s">
        <v>91</v>
      </c>
      <c r="E320" s="94" t="s">
        <v>110</v>
      </c>
      <c r="F320" s="25">
        <f t="shared" si="277"/>
        <v>1</v>
      </c>
      <c r="G320" s="25">
        <f t="shared" si="278"/>
        <v>1</v>
      </c>
      <c r="H320" s="7">
        <f t="shared" si="258"/>
        <v>9150.037752130298</v>
      </c>
      <c r="I320" s="7">
        <f t="shared" si="259"/>
        <v>0</v>
      </c>
      <c r="J320" s="7">
        <f t="shared" si="260"/>
        <v>0</v>
      </c>
      <c r="K320" s="7">
        <f t="shared" si="261"/>
        <v>0</v>
      </c>
      <c r="L320" s="7">
        <f t="shared" si="262"/>
        <v>0</v>
      </c>
      <c r="M320" s="7">
        <f t="shared" si="263"/>
        <v>0</v>
      </c>
      <c r="N320" s="7">
        <f t="shared" si="264"/>
        <v>0</v>
      </c>
      <c r="O320" s="7">
        <f t="shared" si="265"/>
        <v>0</v>
      </c>
      <c r="P320" s="7">
        <f t="shared" si="266"/>
        <v>0</v>
      </c>
      <c r="Q320" s="7">
        <f t="shared" si="267"/>
        <v>0</v>
      </c>
      <c r="R320" s="7">
        <f t="shared" si="268"/>
        <v>0</v>
      </c>
      <c r="S320" s="7">
        <f t="shared" si="269"/>
        <v>0</v>
      </c>
      <c r="T320" s="7">
        <f t="shared" si="270"/>
        <v>0</v>
      </c>
      <c r="U320" s="7">
        <f t="shared" si="271"/>
        <v>0</v>
      </c>
      <c r="V320" s="7">
        <f t="shared" si="272"/>
        <v>0</v>
      </c>
      <c r="W320" s="91">
        <f t="shared" si="273"/>
        <v>0</v>
      </c>
      <c r="X320" s="91">
        <f t="shared" si="274"/>
        <v>0</v>
      </c>
      <c r="Y320" s="91">
        <f t="shared" si="275"/>
        <v>0</v>
      </c>
      <c r="Z320" s="91">
        <f t="shared" si="276"/>
        <v>0</v>
      </c>
      <c r="AA320" s="102">
        <f t="shared" si="279"/>
        <v>0</v>
      </c>
      <c r="AB320" s="102">
        <f t="shared" si="280"/>
        <v>0</v>
      </c>
      <c r="AC320" s="102">
        <f t="shared" si="281"/>
        <v>0</v>
      </c>
      <c r="AD320" s="106">
        <f t="shared" si="282"/>
        <v>9150.037752130298</v>
      </c>
      <c r="AE320" s="106">
        <f t="shared" si="283"/>
        <v>0</v>
      </c>
      <c r="AF320" s="106">
        <f t="shared" si="284"/>
        <v>0</v>
      </c>
      <c r="AG320" s="106">
        <f t="shared" si="285"/>
        <v>0</v>
      </c>
      <c r="AH320" s="6">
        <v>0</v>
      </c>
      <c r="AI320" s="1">
        <f t="shared" si="286"/>
        <v>9150.037752130298</v>
      </c>
    </row>
    <row r="321" spans="1:35">
      <c r="A321" s="26">
        <v>4.5599999999999998E-3</v>
      </c>
      <c r="B321" s="5">
        <f t="shared" si="257"/>
        <v>24618.132730544319</v>
      </c>
      <c r="C321" s="94" t="s">
        <v>159</v>
      </c>
      <c r="D321" s="94" t="s">
        <v>85</v>
      </c>
      <c r="E321" s="94" t="s">
        <v>110</v>
      </c>
      <c r="F321" s="25">
        <f t="shared" si="277"/>
        <v>3</v>
      </c>
      <c r="G321" s="25">
        <f t="shared" si="278"/>
        <v>3</v>
      </c>
      <c r="H321" s="7">
        <f t="shared" si="258"/>
        <v>8275.2902155887223</v>
      </c>
      <c r="I321" s="7">
        <f t="shared" si="259"/>
        <v>7811.3207547169804</v>
      </c>
      <c r="J321" s="7">
        <f t="shared" si="260"/>
        <v>0</v>
      </c>
      <c r="K321" s="7">
        <f t="shared" si="261"/>
        <v>8531.5172002386171</v>
      </c>
      <c r="L321" s="7">
        <f t="shared" si="262"/>
        <v>0</v>
      </c>
      <c r="M321" s="7">
        <f t="shared" si="263"/>
        <v>0</v>
      </c>
      <c r="N321" s="7">
        <f t="shared" si="264"/>
        <v>0</v>
      </c>
      <c r="O321" s="7">
        <f t="shared" si="265"/>
        <v>0</v>
      </c>
      <c r="P321" s="7">
        <f t="shared" si="266"/>
        <v>0</v>
      </c>
      <c r="Q321" s="7">
        <f t="shared" si="267"/>
        <v>0</v>
      </c>
      <c r="R321" s="7">
        <f t="shared" si="268"/>
        <v>0</v>
      </c>
      <c r="S321" s="7">
        <f t="shared" si="269"/>
        <v>0</v>
      </c>
      <c r="T321" s="7">
        <f t="shared" si="270"/>
        <v>0</v>
      </c>
      <c r="U321" s="7">
        <f t="shared" si="271"/>
        <v>0</v>
      </c>
      <c r="V321" s="7">
        <f t="shared" si="272"/>
        <v>0</v>
      </c>
      <c r="W321" s="91">
        <f t="shared" si="273"/>
        <v>0</v>
      </c>
      <c r="X321" s="91">
        <f t="shared" si="274"/>
        <v>0</v>
      </c>
      <c r="Y321" s="91">
        <f t="shared" si="275"/>
        <v>0</v>
      </c>
      <c r="Z321" s="91">
        <f t="shared" si="276"/>
        <v>0</v>
      </c>
      <c r="AA321" s="102">
        <f t="shared" si="279"/>
        <v>0</v>
      </c>
      <c r="AB321" s="102">
        <f t="shared" si="280"/>
        <v>0</v>
      </c>
      <c r="AC321" s="102">
        <f t="shared" si="281"/>
        <v>0</v>
      </c>
      <c r="AD321" s="106">
        <f t="shared" si="282"/>
        <v>8531.5172002386171</v>
      </c>
      <c r="AE321" s="106">
        <f t="shared" si="283"/>
        <v>8275.2902155887223</v>
      </c>
      <c r="AF321" s="106">
        <f t="shared" si="284"/>
        <v>7811.3207547169804</v>
      </c>
      <c r="AG321" s="106">
        <f t="shared" si="285"/>
        <v>0</v>
      </c>
      <c r="AH321" s="6">
        <v>0</v>
      </c>
      <c r="AI321" s="1">
        <f t="shared" si="286"/>
        <v>24618.128170544318</v>
      </c>
    </row>
    <row r="322" spans="1:35">
      <c r="A322" s="26">
        <v>4.5700000000000003E-3</v>
      </c>
      <c r="B322" s="5">
        <f t="shared" si="257"/>
        <v>16154.83470600458</v>
      </c>
      <c r="C322" s="94" t="s">
        <v>160</v>
      </c>
      <c r="D322" s="94" t="s">
        <v>93</v>
      </c>
      <c r="E322" s="94" t="s">
        <v>110</v>
      </c>
      <c r="F322" s="25">
        <f t="shared" si="277"/>
        <v>2</v>
      </c>
      <c r="G322" s="25">
        <f t="shared" si="278"/>
        <v>2</v>
      </c>
      <c r="H322" s="7">
        <f t="shared" si="258"/>
        <v>8138.7316511560966</v>
      </c>
      <c r="I322" s="7">
        <f t="shared" si="259"/>
        <v>0</v>
      </c>
      <c r="J322" s="7">
        <f t="shared" si="260"/>
        <v>8016.0984848484841</v>
      </c>
      <c r="K322" s="7">
        <f t="shared" si="261"/>
        <v>0</v>
      </c>
      <c r="L322" s="7">
        <f t="shared" si="262"/>
        <v>0</v>
      </c>
      <c r="M322" s="7">
        <f t="shared" si="263"/>
        <v>0</v>
      </c>
      <c r="N322" s="7">
        <f t="shared" si="264"/>
        <v>0</v>
      </c>
      <c r="O322" s="7">
        <f t="shared" si="265"/>
        <v>0</v>
      </c>
      <c r="P322" s="7">
        <f t="shared" si="266"/>
        <v>0</v>
      </c>
      <c r="Q322" s="7">
        <f t="shared" si="267"/>
        <v>0</v>
      </c>
      <c r="R322" s="7">
        <f t="shared" si="268"/>
        <v>0</v>
      </c>
      <c r="S322" s="7">
        <f t="shared" si="269"/>
        <v>0</v>
      </c>
      <c r="T322" s="7">
        <f t="shared" si="270"/>
        <v>0</v>
      </c>
      <c r="U322" s="7">
        <f t="shared" si="271"/>
        <v>0</v>
      </c>
      <c r="V322" s="7">
        <f t="shared" si="272"/>
        <v>0</v>
      </c>
      <c r="W322" s="91">
        <f t="shared" si="273"/>
        <v>0</v>
      </c>
      <c r="X322" s="91">
        <f t="shared" si="274"/>
        <v>0</v>
      </c>
      <c r="Y322" s="91">
        <f t="shared" si="275"/>
        <v>0</v>
      </c>
      <c r="Z322" s="91">
        <f t="shared" si="276"/>
        <v>0</v>
      </c>
      <c r="AA322" s="102">
        <f t="shared" si="279"/>
        <v>0</v>
      </c>
      <c r="AB322" s="102">
        <f t="shared" si="280"/>
        <v>0</v>
      </c>
      <c r="AC322" s="102">
        <f t="shared" si="281"/>
        <v>0</v>
      </c>
      <c r="AD322" s="106">
        <f t="shared" si="282"/>
        <v>8138.7316511560966</v>
      </c>
      <c r="AE322" s="106">
        <f t="shared" si="283"/>
        <v>8016.0984848484841</v>
      </c>
      <c r="AF322" s="106">
        <f t="shared" si="284"/>
        <v>0</v>
      </c>
      <c r="AG322" s="106">
        <f t="shared" si="285"/>
        <v>0</v>
      </c>
      <c r="AH322" s="6">
        <v>0</v>
      </c>
      <c r="AI322" s="1">
        <f t="shared" si="286"/>
        <v>16154.830136004581</v>
      </c>
    </row>
    <row r="323" spans="1:35">
      <c r="A323" s="26">
        <v>4.5799999999999999E-3</v>
      </c>
      <c r="B323" s="5">
        <f t="shared" si="257"/>
        <v>9720.7813283183132</v>
      </c>
      <c r="C323" s="94" t="s">
        <v>168</v>
      </c>
      <c r="D323" s="94" t="s">
        <v>209</v>
      </c>
      <c r="E323" s="94" t="s">
        <v>110</v>
      </c>
      <c r="F323" s="25">
        <f t="shared" si="277"/>
        <v>1</v>
      </c>
      <c r="G323" s="25">
        <f t="shared" si="278"/>
        <v>1</v>
      </c>
      <c r="H323" s="7">
        <f t="shared" si="258"/>
        <v>0</v>
      </c>
      <c r="I323" s="7">
        <f t="shared" si="259"/>
        <v>9720.7767483183125</v>
      </c>
      <c r="J323" s="7">
        <f t="shared" si="260"/>
        <v>0</v>
      </c>
      <c r="K323" s="7">
        <f t="shared" si="261"/>
        <v>0</v>
      </c>
      <c r="L323" s="7">
        <f t="shared" si="262"/>
        <v>0</v>
      </c>
      <c r="M323" s="7">
        <f t="shared" si="263"/>
        <v>0</v>
      </c>
      <c r="N323" s="7">
        <f t="shared" si="264"/>
        <v>0</v>
      </c>
      <c r="O323" s="7">
        <f t="shared" si="265"/>
        <v>0</v>
      </c>
      <c r="P323" s="7">
        <f t="shared" si="266"/>
        <v>0</v>
      </c>
      <c r="Q323" s="7">
        <f t="shared" si="267"/>
        <v>0</v>
      </c>
      <c r="R323" s="7">
        <f t="shared" si="268"/>
        <v>0</v>
      </c>
      <c r="S323" s="7">
        <f t="shared" si="269"/>
        <v>0</v>
      </c>
      <c r="T323" s="7">
        <f t="shared" si="270"/>
        <v>0</v>
      </c>
      <c r="U323" s="7">
        <f t="shared" si="271"/>
        <v>0</v>
      </c>
      <c r="V323" s="7">
        <f t="shared" si="272"/>
        <v>0</v>
      </c>
      <c r="W323" s="91">
        <f t="shared" si="273"/>
        <v>0</v>
      </c>
      <c r="X323" s="91">
        <f t="shared" si="274"/>
        <v>0</v>
      </c>
      <c r="Y323" s="91">
        <f t="shared" si="275"/>
        <v>0</v>
      </c>
      <c r="Z323" s="91">
        <f t="shared" si="276"/>
        <v>0</v>
      </c>
      <c r="AA323" s="102">
        <f t="shared" si="279"/>
        <v>0</v>
      </c>
      <c r="AB323" s="102">
        <f t="shared" si="280"/>
        <v>0</v>
      </c>
      <c r="AC323" s="102">
        <f t="shared" si="281"/>
        <v>0</v>
      </c>
      <c r="AD323" s="106">
        <f t="shared" si="282"/>
        <v>9720.7767483183125</v>
      </c>
      <c r="AE323" s="106">
        <f t="shared" si="283"/>
        <v>0</v>
      </c>
      <c r="AF323" s="106">
        <f t="shared" si="284"/>
        <v>0</v>
      </c>
      <c r="AG323" s="106">
        <f t="shared" si="285"/>
        <v>0</v>
      </c>
      <c r="AH323" s="6">
        <v>0</v>
      </c>
      <c r="AI323" s="1">
        <f t="shared" si="286"/>
        <v>9720.7767483183125</v>
      </c>
    </row>
    <row r="324" spans="1:35">
      <c r="A324" s="26">
        <v>4.5900000000000003E-3</v>
      </c>
      <c r="B324" s="5">
        <f t="shared" si="257"/>
        <v>17643.175064826588</v>
      </c>
      <c r="C324" s="94" t="s">
        <v>183</v>
      </c>
      <c r="D324" s="94" t="s">
        <v>106</v>
      </c>
      <c r="E324" s="94" t="s">
        <v>110</v>
      </c>
      <c r="F324" s="25">
        <f t="shared" si="277"/>
        <v>2</v>
      </c>
      <c r="G324" s="25">
        <f t="shared" si="278"/>
        <v>2</v>
      </c>
      <c r="H324" s="7">
        <f t="shared" si="258"/>
        <v>0</v>
      </c>
      <c r="I324" s="7">
        <f t="shared" si="259"/>
        <v>8429.4519040281739</v>
      </c>
      <c r="J324" s="7">
        <f t="shared" si="260"/>
        <v>0</v>
      </c>
      <c r="K324" s="7">
        <f t="shared" si="261"/>
        <v>0</v>
      </c>
      <c r="L324" s="7">
        <f t="shared" si="262"/>
        <v>0</v>
      </c>
      <c r="M324" s="7">
        <f t="shared" si="263"/>
        <v>0</v>
      </c>
      <c r="N324" s="7">
        <f t="shared" si="264"/>
        <v>9213.7185707984136</v>
      </c>
      <c r="O324" s="7">
        <f t="shared" si="265"/>
        <v>0</v>
      </c>
      <c r="P324" s="7">
        <f t="shared" si="266"/>
        <v>0</v>
      </c>
      <c r="Q324" s="7">
        <f t="shared" si="267"/>
        <v>0</v>
      </c>
      <c r="R324" s="7">
        <f t="shared" si="268"/>
        <v>0</v>
      </c>
      <c r="S324" s="7">
        <f t="shared" si="269"/>
        <v>0</v>
      </c>
      <c r="T324" s="7">
        <f t="shared" si="270"/>
        <v>0</v>
      </c>
      <c r="U324" s="7">
        <f t="shared" si="271"/>
        <v>0</v>
      </c>
      <c r="V324" s="7">
        <f t="shared" si="272"/>
        <v>0</v>
      </c>
      <c r="W324" s="91">
        <f t="shared" si="273"/>
        <v>0</v>
      </c>
      <c r="X324" s="91">
        <f t="shared" si="274"/>
        <v>0</v>
      </c>
      <c r="Y324" s="91">
        <f t="shared" si="275"/>
        <v>0</v>
      </c>
      <c r="Z324" s="91">
        <f t="shared" si="276"/>
        <v>0</v>
      </c>
      <c r="AA324" s="102">
        <f t="shared" si="279"/>
        <v>0</v>
      </c>
      <c r="AB324" s="102">
        <f t="shared" si="280"/>
        <v>0</v>
      </c>
      <c r="AC324" s="102">
        <f t="shared" si="281"/>
        <v>0</v>
      </c>
      <c r="AD324" s="106">
        <f t="shared" si="282"/>
        <v>9213.7185707984136</v>
      </c>
      <c r="AE324" s="106">
        <f t="shared" si="283"/>
        <v>8429.4519040281739</v>
      </c>
      <c r="AF324" s="106">
        <f t="shared" si="284"/>
        <v>0</v>
      </c>
      <c r="AG324" s="106">
        <f t="shared" si="285"/>
        <v>0</v>
      </c>
      <c r="AH324" s="6">
        <v>0</v>
      </c>
      <c r="AI324" s="1">
        <f t="shared" si="286"/>
        <v>17643.170474826587</v>
      </c>
    </row>
    <row r="325" spans="1:35">
      <c r="A325" s="26">
        <v>4.5999999999999999E-3</v>
      </c>
      <c r="B325" s="5">
        <f t="shared" si="257"/>
        <v>8184.4457198974133</v>
      </c>
      <c r="C325" s="94" t="s">
        <v>186</v>
      </c>
      <c r="D325" s="94" t="s">
        <v>164</v>
      </c>
      <c r="E325" s="94" t="s">
        <v>110</v>
      </c>
      <c r="F325" s="25">
        <f t="shared" si="277"/>
        <v>1</v>
      </c>
      <c r="G325" s="25">
        <f t="shared" si="278"/>
        <v>1</v>
      </c>
      <c r="H325" s="7">
        <f t="shared" si="258"/>
        <v>0</v>
      </c>
      <c r="I325" s="7">
        <f t="shared" si="259"/>
        <v>8184.441119897413</v>
      </c>
      <c r="J325" s="7">
        <f t="shared" si="260"/>
        <v>0</v>
      </c>
      <c r="K325" s="7">
        <f t="shared" si="261"/>
        <v>0</v>
      </c>
      <c r="L325" s="7">
        <f t="shared" si="262"/>
        <v>0</v>
      </c>
      <c r="M325" s="7">
        <f t="shared" si="263"/>
        <v>0</v>
      </c>
      <c r="N325" s="7">
        <f t="shared" si="264"/>
        <v>0</v>
      </c>
      <c r="O325" s="7">
        <f t="shared" si="265"/>
        <v>0</v>
      </c>
      <c r="P325" s="7">
        <f t="shared" si="266"/>
        <v>0</v>
      </c>
      <c r="Q325" s="7">
        <f t="shared" si="267"/>
        <v>0</v>
      </c>
      <c r="R325" s="7">
        <f t="shared" si="268"/>
        <v>0</v>
      </c>
      <c r="S325" s="7">
        <f t="shared" si="269"/>
        <v>0</v>
      </c>
      <c r="T325" s="7">
        <f t="shared" si="270"/>
        <v>0</v>
      </c>
      <c r="U325" s="7">
        <f t="shared" si="271"/>
        <v>0</v>
      </c>
      <c r="V325" s="7">
        <f t="shared" si="272"/>
        <v>0</v>
      </c>
      <c r="W325" s="91">
        <f t="shared" si="273"/>
        <v>0</v>
      </c>
      <c r="X325" s="91">
        <f t="shared" si="274"/>
        <v>0</v>
      </c>
      <c r="Y325" s="91">
        <f t="shared" si="275"/>
        <v>0</v>
      </c>
      <c r="Z325" s="91">
        <f t="shared" si="276"/>
        <v>0</v>
      </c>
      <c r="AA325" s="102">
        <f t="shared" si="279"/>
        <v>0</v>
      </c>
      <c r="AB325" s="102">
        <f t="shared" si="280"/>
        <v>0</v>
      </c>
      <c r="AC325" s="102">
        <f t="shared" si="281"/>
        <v>0</v>
      </c>
      <c r="AD325" s="106">
        <f t="shared" si="282"/>
        <v>8184.441119897413</v>
      </c>
      <c r="AE325" s="106">
        <f t="shared" si="283"/>
        <v>0</v>
      </c>
      <c r="AF325" s="106">
        <f t="shared" si="284"/>
        <v>0</v>
      </c>
      <c r="AG325" s="106">
        <f t="shared" si="285"/>
        <v>0</v>
      </c>
      <c r="AH325" s="6">
        <v>0</v>
      </c>
      <c r="AI325" s="1">
        <f t="shared" si="286"/>
        <v>8184.441119897413</v>
      </c>
    </row>
    <row r="326" spans="1:35">
      <c r="A326" s="26">
        <v>4.6100000000000004E-3</v>
      </c>
      <c r="B326" s="5">
        <f t="shared" si="257"/>
        <v>7986.4488227215852</v>
      </c>
      <c r="C326" s="94" t="s">
        <v>191</v>
      </c>
      <c r="D326" s="94" t="s">
        <v>203</v>
      </c>
      <c r="E326" s="94" t="s">
        <v>110</v>
      </c>
      <c r="F326" s="25">
        <f t="shared" si="277"/>
        <v>1</v>
      </c>
      <c r="G326" s="25">
        <f t="shared" si="278"/>
        <v>1</v>
      </c>
      <c r="H326" s="7">
        <f t="shared" si="258"/>
        <v>0</v>
      </c>
      <c r="I326" s="7">
        <f t="shared" si="259"/>
        <v>7986.4442127215852</v>
      </c>
      <c r="J326" s="7">
        <f t="shared" si="260"/>
        <v>0</v>
      </c>
      <c r="K326" s="7">
        <f t="shared" si="261"/>
        <v>0</v>
      </c>
      <c r="L326" s="7">
        <f t="shared" si="262"/>
        <v>0</v>
      </c>
      <c r="M326" s="7">
        <f t="shared" si="263"/>
        <v>0</v>
      </c>
      <c r="N326" s="7">
        <f t="shared" si="264"/>
        <v>0</v>
      </c>
      <c r="O326" s="7">
        <f t="shared" si="265"/>
        <v>0</v>
      </c>
      <c r="P326" s="7">
        <f t="shared" si="266"/>
        <v>0</v>
      </c>
      <c r="Q326" s="7">
        <f t="shared" si="267"/>
        <v>0</v>
      </c>
      <c r="R326" s="7">
        <f t="shared" si="268"/>
        <v>0</v>
      </c>
      <c r="S326" s="7">
        <f t="shared" si="269"/>
        <v>0</v>
      </c>
      <c r="T326" s="7">
        <f t="shared" si="270"/>
        <v>0</v>
      </c>
      <c r="U326" s="7">
        <f t="shared" si="271"/>
        <v>0</v>
      </c>
      <c r="V326" s="7">
        <f t="shared" si="272"/>
        <v>0</v>
      </c>
      <c r="W326" s="91">
        <f t="shared" si="273"/>
        <v>0</v>
      </c>
      <c r="X326" s="91">
        <f t="shared" si="274"/>
        <v>0</v>
      </c>
      <c r="Y326" s="91">
        <f t="shared" si="275"/>
        <v>0</v>
      </c>
      <c r="Z326" s="91">
        <f t="shared" si="276"/>
        <v>0</v>
      </c>
      <c r="AA326" s="102">
        <f t="shared" si="279"/>
        <v>0</v>
      </c>
      <c r="AB326" s="102">
        <f t="shared" si="280"/>
        <v>0</v>
      </c>
      <c r="AC326" s="102">
        <f t="shared" si="281"/>
        <v>0</v>
      </c>
      <c r="AD326" s="106">
        <f t="shared" si="282"/>
        <v>7986.4442127215852</v>
      </c>
      <c r="AE326" s="106">
        <f t="shared" si="283"/>
        <v>0</v>
      </c>
      <c r="AF326" s="106">
        <f t="shared" si="284"/>
        <v>0</v>
      </c>
      <c r="AG326" s="106">
        <f t="shared" si="285"/>
        <v>0</v>
      </c>
      <c r="AH326" s="6">
        <v>0</v>
      </c>
      <c r="AI326" s="1">
        <f t="shared" si="286"/>
        <v>7986.4442127215852</v>
      </c>
    </row>
    <row r="327" spans="1:35">
      <c r="A327" s="26">
        <v>4.62E-3</v>
      </c>
      <c r="B327" s="5">
        <f t="shared" si="257"/>
        <v>16834.520584193084</v>
      </c>
      <c r="C327" s="94" t="s">
        <v>192</v>
      </c>
      <c r="D327" s="94" t="s">
        <v>164</v>
      </c>
      <c r="E327" s="94" t="s">
        <v>110</v>
      </c>
      <c r="F327" s="25">
        <f t="shared" si="277"/>
        <v>2</v>
      </c>
      <c r="G327" s="25">
        <f t="shared" si="278"/>
        <v>2</v>
      </c>
      <c r="H327" s="7">
        <f t="shared" si="258"/>
        <v>0</v>
      </c>
      <c r="I327" s="7">
        <f t="shared" si="259"/>
        <v>7952.4452289481878</v>
      </c>
      <c r="J327" s="7">
        <f t="shared" si="260"/>
        <v>0</v>
      </c>
      <c r="K327" s="7">
        <f t="shared" si="261"/>
        <v>0</v>
      </c>
      <c r="L327" s="7">
        <f t="shared" si="262"/>
        <v>0</v>
      </c>
      <c r="M327" s="7">
        <f t="shared" si="263"/>
        <v>8882.0707352448953</v>
      </c>
      <c r="N327" s="7">
        <f t="shared" si="264"/>
        <v>0</v>
      </c>
      <c r="O327" s="7">
        <f t="shared" si="265"/>
        <v>0</v>
      </c>
      <c r="P327" s="7">
        <f t="shared" si="266"/>
        <v>0</v>
      </c>
      <c r="Q327" s="7">
        <f t="shared" si="267"/>
        <v>0</v>
      </c>
      <c r="R327" s="7">
        <f t="shared" si="268"/>
        <v>0</v>
      </c>
      <c r="S327" s="7">
        <f t="shared" si="269"/>
        <v>0</v>
      </c>
      <c r="T327" s="7">
        <f t="shared" si="270"/>
        <v>0</v>
      </c>
      <c r="U327" s="7">
        <f t="shared" si="271"/>
        <v>0</v>
      </c>
      <c r="V327" s="7">
        <f t="shared" si="272"/>
        <v>0</v>
      </c>
      <c r="W327" s="91">
        <f t="shared" si="273"/>
        <v>0</v>
      </c>
      <c r="X327" s="91">
        <f t="shared" si="274"/>
        <v>0</v>
      </c>
      <c r="Y327" s="91">
        <f t="shared" si="275"/>
        <v>0</v>
      </c>
      <c r="Z327" s="91">
        <f t="shared" si="276"/>
        <v>0</v>
      </c>
      <c r="AA327" s="102">
        <f t="shared" si="279"/>
        <v>0</v>
      </c>
      <c r="AB327" s="102">
        <f t="shared" si="280"/>
        <v>0</v>
      </c>
      <c r="AC327" s="102">
        <f t="shared" si="281"/>
        <v>0</v>
      </c>
      <c r="AD327" s="106">
        <f t="shared" si="282"/>
        <v>8882.0707352448953</v>
      </c>
      <c r="AE327" s="106">
        <f t="shared" si="283"/>
        <v>7952.4452289481878</v>
      </c>
      <c r="AF327" s="106">
        <f t="shared" si="284"/>
        <v>0</v>
      </c>
      <c r="AG327" s="106">
        <f t="shared" si="285"/>
        <v>0</v>
      </c>
      <c r="AH327" s="6">
        <v>0</v>
      </c>
      <c r="AI327" s="1">
        <f t="shared" si="286"/>
        <v>16834.515964193084</v>
      </c>
    </row>
    <row r="328" spans="1:35">
      <c r="A328" s="26">
        <v>4.6299999999999996E-3</v>
      </c>
      <c r="B328" s="5">
        <f t="shared" si="257"/>
        <v>7405.0128481185338</v>
      </c>
      <c r="C328" s="94" t="s">
        <v>200</v>
      </c>
      <c r="D328" s="94" t="s">
        <v>85</v>
      </c>
      <c r="E328" s="94" t="s">
        <v>110</v>
      </c>
      <c r="F328" s="25">
        <f t="shared" si="277"/>
        <v>1</v>
      </c>
      <c r="G328" s="25">
        <f t="shared" si="278"/>
        <v>1</v>
      </c>
      <c r="H328" s="7">
        <f t="shared" si="258"/>
        <v>0</v>
      </c>
      <c r="I328" s="7">
        <f t="shared" si="259"/>
        <v>7405.0082181185335</v>
      </c>
      <c r="J328" s="7">
        <f t="shared" si="260"/>
        <v>0</v>
      </c>
      <c r="K328" s="7">
        <f t="shared" si="261"/>
        <v>0</v>
      </c>
      <c r="L328" s="7">
        <f t="shared" si="262"/>
        <v>0</v>
      </c>
      <c r="M328" s="7">
        <f t="shared" si="263"/>
        <v>0</v>
      </c>
      <c r="N328" s="7">
        <f t="shared" si="264"/>
        <v>0</v>
      </c>
      <c r="O328" s="7">
        <f t="shared" si="265"/>
        <v>0</v>
      </c>
      <c r="P328" s="7">
        <f t="shared" si="266"/>
        <v>0</v>
      </c>
      <c r="Q328" s="7">
        <f t="shared" si="267"/>
        <v>0</v>
      </c>
      <c r="R328" s="7">
        <f t="shared" si="268"/>
        <v>0</v>
      </c>
      <c r="S328" s="7">
        <f t="shared" si="269"/>
        <v>0</v>
      </c>
      <c r="T328" s="7">
        <f t="shared" si="270"/>
        <v>0</v>
      </c>
      <c r="U328" s="7">
        <f t="shared" si="271"/>
        <v>0</v>
      </c>
      <c r="V328" s="7">
        <f t="shared" si="272"/>
        <v>0</v>
      </c>
      <c r="W328" s="91">
        <f t="shared" si="273"/>
        <v>0</v>
      </c>
      <c r="X328" s="91">
        <f t="shared" si="274"/>
        <v>0</v>
      </c>
      <c r="Y328" s="91">
        <f t="shared" si="275"/>
        <v>0</v>
      </c>
      <c r="Z328" s="91">
        <f t="shared" si="276"/>
        <v>0</v>
      </c>
      <c r="AA328" s="102">
        <f t="shared" si="279"/>
        <v>0</v>
      </c>
      <c r="AB328" s="102">
        <f t="shared" si="280"/>
        <v>0</v>
      </c>
      <c r="AC328" s="102">
        <f t="shared" si="281"/>
        <v>0</v>
      </c>
      <c r="AD328" s="106">
        <f t="shared" si="282"/>
        <v>7405.0082181185335</v>
      </c>
      <c r="AE328" s="106">
        <f t="shared" si="283"/>
        <v>0</v>
      </c>
      <c r="AF328" s="106">
        <f t="shared" si="284"/>
        <v>0</v>
      </c>
      <c r="AG328" s="106">
        <f t="shared" si="285"/>
        <v>0</v>
      </c>
      <c r="AH328" s="6">
        <v>0</v>
      </c>
      <c r="AI328" s="1">
        <f t="shared" si="286"/>
        <v>7405.0082181185335</v>
      </c>
    </row>
    <row r="329" spans="1:35">
      <c r="A329" s="26">
        <v>4.64E-3</v>
      </c>
      <c r="B329" s="5">
        <f t="shared" si="257"/>
        <v>38402.077774211321</v>
      </c>
      <c r="C329" s="94" t="s">
        <v>210</v>
      </c>
      <c r="D329" s="94" t="s">
        <v>115</v>
      </c>
      <c r="E329" s="94" t="s">
        <v>110</v>
      </c>
      <c r="F329" s="25">
        <f t="shared" si="277"/>
        <v>4</v>
      </c>
      <c r="G329" s="25">
        <f t="shared" si="278"/>
        <v>4</v>
      </c>
      <c r="H329" s="7">
        <f t="shared" si="258"/>
        <v>0</v>
      </c>
      <c r="I329" s="7">
        <f t="shared" si="259"/>
        <v>9299.4171928120431</v>
      </c>
      <c r="J329" s="7">
        <f t="shared" si="260"/>
        <v>10000</v>
      </c>
      <c r="K329" s="7">
        <f t="shared" si="261"/>
        <v>9966.3182346109188</v>
      </c>
      <c r="L329" s="7">
        <f t="shared" si="262"/>
        <v>9136.337706788363</v>
      </c>
      <c r="M329" s="7">
        <f t="shared" si="263"/>
        <v>0</v>
      </c>
      <c r="N329" s="7">
        <f t="shared" si="264"/>
        <v>0</v>
      </c>
      <c r="O329" s="7">
        <f t="shared" si="265"/>
        <v>0</v>
      </c>
      <c r="P329" s="7">
        <f t="shared" si="266"/>
        <v>0</v>
      </c>
      <c r="Q329" s="7">
        <f t="shared" si="267"/>
        <v>0</v>
      </c>
      <c r="R329" s="7">
        <f t="shared" si="268"/>
        <v>0</v>
      </c>
      <c r="S329" s="7">
        <f t="shared" si="269"/>
        <v>0</v>
      </c>
      <c r="T329" s="7">
        <f t="shared" si="270"/>
        <v>0</v>
      </c>
      <c r="U329" s="7">
        <f t="shared" si="271"/>
        <v>0</v>
      </c>
      <c r="V329" s="7">
        <f t="shared" si="272"/>
        <v>0</v>
      </c>
      <c r="W329" s="91">
        <f t="shared" si="273"/>
        <v>0</v>
      </c>
      <c r="X329" s="91">
        <f t="shared" si="274"/>
        <v>0</v>
      </c>
      <c r="Y329" s="91">
        <f t="shared" si="275"/>
        <v>0</v>
      </c>
      <c r="Z329" s="91">
        <f t="shared" si="276"/>
        <v>0</v>
      </c>
      <c r="AA329" s="102">
        <f t="shared" si="279"/>
        <v>0</v>
      </c>
      <c r="AB329" s="102">
        <f t="shared" si="280"/>
        <v>0</v>
      </c>
      <c r="AC329" s="102">
        <f t="shared" si="281"/>
        <v>0</v>
      </c>
      <c r="AD329" s="106">
        <f t="shared" si="282"/>
        <v>10000</v>
      </c>
      <c r="AE329" s="106">
        <f t="shared" si="283"/>
        <v>9966.3182346109188</v>
      </c>
      <c r="AF329" s="106">
        <f t="shared" si="284"/>
        <v>9299.4171928120431</v>
      </c>
      <c r="AG329" s="106">
        <f t="shared" si="285"/>
        <v>9136.337706788363</v>
      </c>
      <c r="AH329" s="6">
        <v>0</v>
      </c>
      <c r="AI329" s="1">
        <f t="shared" si="286"/>
        <v>38402.073134211321</v>
      </c>
    </row>
    <row r="330" spans="1:35">
      <c r="A330" s="26">
        <v>4.6499999999999996E-3</v>
      </c>
      <c r="B330" s="5">
        <f t="shared" si="257"/>
        <v>8523.7753090491751</v>
      </c>
      <c r="C330" s="94" t="s">
        <v>313</v>
      </c>
      <c r="D330" s="94" t="s">
        <v>79</v>
      </c>
      <c r="E330" s="94" t="s">
        <v>110</v>
      </c>
      <c r="F330" s="25">
        <f t="shared" si="277"/>
        <v>1</v>
      </c>
      <c r="G330" s="25">
        <f t="shared" si="278"/>
        <v>1</v>
      </c>
      <c r="H330" s="7">
        <f t="shared" si="258"/>
        <v>0</v>
      </c>
      <c r="I330" s="7">
        <f t="shared" si="259"/>
        <v>0</v>
      </c>
      <c r="J330" s="7">
        <f t="shared" si="260"/>
        <v>0</v>
      </c>
      <c r="K330" s="7">
        <f t="shared" si="261"/>
        <v>0</v>
      </c>
      <c r="L330" s="7">
        <f t="shared" si="262"/>
        <v>0</v>
      </c>
      <c r="M330" s="7">
        <f t="shared" si="263"/>
        <v>0</v>
      </c>
      <c r="N330" s="7">
        <f t="shared" si="264"/>
        <v>8523.7706590491744</v>
      </c>
      <c r="O330" s="7">
        <f t="shared" si="265"/>
        <v>0</v>
      </c>
      <c r="P330" s="7">
        <f t="shared" si="266"/>
        <v>0</v>
      </c>
      <c r="Q330" s="7">
        <f t="shared" si="267"/>
        <v>0</v>
      </c>
      <c r="R330" s="7">
        <f t="shared" si="268"/>
        <v>0</v>
      </c>
      <c r="S330" s="7">
        <f t="shared" si="269"/>
        <v>0</v>
      </c>
      <c r="T330" s="7">
        <f t="shared" si="270"/>
        <v>0</v>
      </c>
      <c r="U330" s="7">
        <f t="shared" si="271"/>
        <v>0</v>
      </c>
      <c r="V330" s="7">
        <f t="shared" si="272"/>
        <v>0</v>
      </c>
      <c r="W330" s="91">
        <f t="shared" si="273"/>
        <v>0</v>
      </c>
      <c r="X330" s="91">
        <f t="shared" si="274"/>
        <v>0</v>
      </c>
      <c r="Y330" s="91">
        <f t="shared" si="275"/>
        <v>0</v>
      </c>
      <c r="Z330" s="91">
        <f t="shared" si="276"/>
        <v>0</v>
      </c>
      <c r="AA330" s="102">
        <f t="shared" si="279"/>
        <v>0</v>
      </c>
      <c r="AB330" s="102">
        <f t="shared" si="280"/>
        <v>0</v>
      </c>
      <c r="AC330" s="102">
        <f t="shared" si="281"/>
        <v>0</v>
      </c>
      <c r="AD330" s="106">
        <f t="shared" si="282"/>
        <v>8523.7706590491744</v>
      </c>
      <c r="AE330" s="106">
        <f t="shared" si="283"/>
        <v>0</v>
      </c>
      <c r="AF330" s="106">
        <f t="shared" si="284"/>
        <v>0</v>
      </c>
      <c r="AG330" s="106">
        <f t="shared" si="285"/>
        <v>0</v>
      </c>
      <c r="AH330" s="6">
        <v>0</v>
      </c>
      <c r="AI330" s="1">
        <f t="shared" si="286"/>
        <v>8523.7706590491744</v>
      </c>
    </row>
    <row r="331" spans="1:35">
      <c r="A331" s="26">
        <v>4.6600000000000001E-3</v>
      </c>
      <c r="B331" s="5">
        <f t="shared" si="257"/>
        <v>17789.412578963278</v>
      </c>
      <c r="C331" s="94" t="s">
        <v>260</v>
      </c>
      <c r="D331" s="94" t="s">
        <v>93</v>
      </c>
      <c r="E331" s="94" t="s">
        <v>110</v>
      </c>
      <c r="F331" s="25">
        <f t="shared" si="277"/>
        <v>2</v>
      </c>
      <c r="G331" s="25">
        <f t="shared" si="278"/>
        <v>2</v>
      </c>
      <c r="H331" s="7">
        <f t="shared" si="258"/>
        <v>0</v>
      </c>
      <c r="I331" s="7">
        <f t="shared" si="259"/>
        <v>0</v>
      </c>
      <c r="J331" s="7">
        <f t="shared" si="260"/>
        <v>8735.8101135190918</v>
      </c>
      <c r="K331" s="7">
        <f t="shared" si="261"/>
        <v>9053.5978054441875</v>
      </c>
      <c r="L331" s="7">
        <f t="shared" si="262"/>
        <v>0</v>
      </c>
      <c r="M331" s="7">
        <f t="shared" si="263"/>
        <v>0</v>
      </c>
      <c r="N331" s="7">
        <f t="shared" si="264"/>
        <v>0</v>
      </c>
      <c r="O331" s="7">
        <f t="shared" si="265"/>
        <v>0</v>
      </c>
      <c r="P331" s="7">
        <f t="shared" si="266"/>
        <v>0</v>
      </c>
      <c r="Q331" s="7">
        <f t="shared" si="267"/>
        <v>0</v>
      </c>
      <c r="R331" s="7">
        <f t="shared" si="268"/>
        <v>0</v>
      </c>
      <c r="S331" s="7">
        <f t="shared" si="269"/>
        <v>0</v>
      </c>
      <c r="T331" s="7">
        <f t="shared" si="270"/>
        <v>0</v>
      </c>
      <c r="U331" s="7">
        <f t="shared" si="271"/>
        <v>0</v>
      </c>
      <c r="V331" s="7">
        <f t="shared" si="272"/>
        <v>0</v>
      </c>
      <c r="W331" s="91">
        <f t="shared" si="273"/>
        <v>0</v>
      </c>
      <c r="X331" s="91">
        <f t="shared" si="274"/>
        <v>0</v>
      </c>
      <c r="Y331" s="91">
        <f t="shared" si="275"/>
        <v>0</v>
      </c>
      <c r="Z331" s="91">
        <f t="shared" si="276"/>
        <v>0</v>
      </c>
      <c r="AA331" s="102">
        <f t="shared" si="279"/>
        <v>0</v>
      </c>
      <c r="AB331" s="102">
        <f t="shared" si="280"/>
        <v>0</v>
      </c>
      <c r="AC331" s="102">
        <f t="shared" si="281"/>
        <v>0</v>
      </c>
      <c r="AD331" s="106">
        <f t="shared" si="282"/>
        <v>9053.5978054441875</v>
      </c>
      <c r="AE331" s="106">
        <f t="shared" si="283"/>
        <v>8735.8101135190918</v>
      </c>
      <c r="AF331" s="106">
        <f t="shared" si="284"/>
        <v>0</v>
      </c>
      <c r="AG331" s="106">
        <f t="shared" si="285"/>
        <v>0</v>
      </c>
      <c r="AH331" s="6">
        <v>0</v>
      </c>
      <c r="AI331" s="1">
        <f t="shared" si="286"/>
        <v>17789.407918963279</v>
      </c>
    </row>
    <row r="332" spans="1:35">
      <c r="A332" s="26">
        <v>4.6699999999999997E-3</v>
      </c>
      <c r="B332" s="5">
        <f t="shared" si="257"/>
        <v>8557.4248074848365</v>
      </c>
      <c r="C332" s="94" t="s">
        <v>266</v>
      </c>
      <c r="D332" s="94" t="s">
        <v>85</v>
      </c>
      <c r="E332" s="94" t="s">
        <v>110</v>
      </c>
      <c r="F332" s="25">
        <f t="shared" si="277"/>
        <v>1</v>
      </c>
      <c r="G332" s="25">
        <f t="shared" si="278"/>
        <v>1</v>
      </c>
      <c r="H332" s="7">
        <f t="shared" si="258"/>
        <v>0</v>
      </c>
      <c r="I332" s="7">
        <f t="shared" si="259"/>
        <v>0</v>
      </c>
      <c r="J332" s="7">
        <f t="shared" si="260"/>
        <v>8557.4201374848362</v>
      </c>
      <c r="K332" s="7">
        <f t="shared" si="261"/>
        <v>0</v>
      </c>
      <c r="L332" s="7">
        <f t="shared" si="262"/>
        <v>0</v>
      </c>
      <c r="M332" s="7">
        <f t="shared" si="263"/>
        <v>0</v>
      </c>
      <c r="N332" s="7">
        <f t="shared" si="264"/>
        <v>0</v>
      </c>
      <c r="O332" s="7">
        <f t="shared" si="265"/>
        <v>0</v>
      </c>
      <c r="P332" s="7">
        <f t="shared" si="266"/>
        <v>0</v>
      </c>
      <c r="Q332" s="7">
        <f t="shared" si="267"/>
        <v>0</v>
      </c>
      <c r="R332" s="7">
        <f t="shared" si="268"/>
        <v>0</v>
      </c>
      <c r="S332" s="7">
        <f t="shared" si="269"/>
        <v>0</v>
      </c>
      <c r="T332" s="7">
        <f t="shared" si="270"/>
        <v>0</v>
      </c>
      <c r="U332" s="7">
        <f t="shared" si="271"/>
        <v>0</v>
      </c>
      <c r="V332" s="7">
        <f t="shared" si="272"/>
        <v>0</v>
      </c>
      <c r="W332" s="91">
        <f t="shared" si="273"/>
        <v>0</v>
      </c>
      <c r="X332" s="91">
        <f t="shared" si="274"/>
        <v>0</v>
      </c>
      <c r="Y332" s="91">
        <f t="shared" si="275"/>
        <v>0</v>
      </c>
      <c r="Z332" s="91">
        <f t="shared" si="276"/>
        <v>0</v>
      </c>
      <c r="AA332" s="102">
        <f t="shared" si="279"/>
        <v>0</v>
      </c>
      <c r="AB332" s="102">
        <f t="shared" si="280"/>
        <v>0</v>
      </c>
      <c r="AC332" s="102">
        <f t="shared" si="281"/>
        <v>0</v>
      </c>
      <c r="AD332" s="106">
        <f t="shared" si="282"/>
        <v>8557.4201374848362</v>
      </c>
      <c r="AE332" s="106">
        <f t="shared" si="283"/>
        <v>0</v>
      </c>
      <c r="AF332" s="106">
        <f t="shared" si="284"/>
        <v>0</v>
      </c>
      <c r="AG332" s="106">
        <f t="shared" si="285"/>
        <v>0</v>
      </c>
      <c r="AH332" s="6">
        <v>0</v>
      </c>
      <c r="AI332" s="1">
        <f t="shared" si="286"/>
        <v>8557.4201374848362</v>
      </c>
    </row>
    <row r="333" spans="1:35">
      <c r="A333" s="26">
        <v>4.6800000000000001E-3</v>
      </c>
      <c r="B333" s="5">
        <f t="shared" si="257"/>
        <v>9737.7246846014023</v>
      </c>
      <c r="C333" s="94" t="s">
        <v>231</v>
      </c>
      <c r="D333" s="94" t="s">
        <v>85</v>
      </c>
      <c r="E333" s="94" t="s">
        <v>110</v>
      </c>
      <c r="F333" s="25">
        <f t="shared" si="277"/>
        <v>1</v>
      </c>
      <c r="G333" s="25">
        <f t="shared" si="278"/>
        <v>1</v>
      </c>
      <c r="H333" s="7">
        <f t="shared" si="258"/>
        <v>0</v>
      </c>
      <c r="I333" s="7">
        <f t="shared" si="259"/>
        <v>0</v>
      </c>
      <c r="J333" s="7">
        <f t="shared" si="260"/>
        <v>9737.7200046014023</v>
      </c>
      <c r="K333" s="7">
        <f t="shared" si="261"/>
        <v>0</v>
      </c>
      <c r="L333" s="7">
        <f t="shared" si="262"/>
        <v>0</v>
      </c>
      <c r="M333" s="7">
        <f t="shared" si="263"/>
        <v>0</v>
      </c>
      <c r="N333" s="7">
        <f t="shared" si="264"/>
        <v>0</v>
      </c>
      <c r="O333" s="7">
        <f t="shared" si="265"/>
        <v>0</v>
      </c>
      <c r="P333" s="7">
        <f t="shared" si="266"/>
        <v>0</v>
      </c>
      <c r="Q333" s="7">
        <f t="shared" si="267"/>
        <v>0</v>
      </c>
      <c r="R333" s="7">
        <f t="shared" si="268"/>
        <v>0</v>
      </c>
      <c r="S333" s="7">
        <f t="shared" si="269"/>
        <v>0</v>
      </c>
      <c r="T333" s="7">
        <f t="shared" si="270"/>
        <v>0</v>
      </c>
      <c r="U333" s="7">
        <f t="shared" si="271"/>
        <v>0</v>
      </c>
      <c r="V333" s="7">
        <f t="shared" si="272"/>
        <v>0</v>
      </c>
      <c r="W333" s="91">
        <f t="shared" si="273"/>
        <v>0</v>
      </c>
      <c r="X333" s="91">
        <f t="shared" si="274"/>
        <v>0</v>
      </c>
      <c r="Y333" s="91">
        <f t="shared" si="275"/>
        <v>0</v>
      </c>
      <c r="Z333" s="91">
        <f t="shared" si="276"/>
        <v>0</v>
      </c>
      <c r="AA333" s="102">
        <f t="shared" si="279"/>
        <v>0</v>
      </c>
      <c r="AB333" s="102">
        <f t="shared" si="280"/>
        <v>0</v>
      </c>
      <c r="AC333" s="102">
        <f t="shared" si="281"/>
        <v>0</v>
      </c>
      <c r="AD333" s="106">
        <f t="shared" si="282"/>
        <v>9737.7200046014023</v>
      </c>
      <c r="AE333" s="106">
        <f t="shared" si="283"/>
        <v>0</v>
      </c>
      <c r="AF333" s="106">
        <f t="shared" si="284"/>
        <v>0</v>
      </c>
      <c r="AG333" s="106">
        <f t="shared" si="285"/>
        <v>0</v>
      </c>
      <c r="AH333" s="6">
        <v>0</v>
      </c>
      <c r="AI333" s="1">
        <f t="shared" si="286"/>
        <v>9737.7200046014023</v>
      </c>
    </row>
    <row r="334" spans="1:35">
      <c r="A334" s="26">
        <v>4.6899999999999997E-3</v>
      </c>
      <c r="B334" s="5">
        <f t="shared" ref="B334:B365" si="287">AI334+A334</f>
        <v>8405.3269022927198</v>
      </c>
      <c r="C334" s="94" t="s">
        <v>270</v>
      </c>
      <c r="D334" s="94" t="s">
        <v>85</v>
      </c>
      <c r="E334" s="94" t="s">
        <v>110</v>
      </c>
      <c r="F334" s="25">
        <f t="shared" si="277"/>
        <v>1</v>
      </c>
      <c r="G334" s="25">
        <f t="shared" si="278"/>
        <v>1</v>
      </c>
      <c r="H334" s="7">
        <f t="shared" ref="H334:H369" si="288">IF(ISERROR(VLOOKUP($C334,_tri1,5,FALSE)),0,(VLOOKUP($C334,_tri1,5,FALSE)))</f>
        <v>0</v>
      </c>
      <c r="I334" s="7">
        <f t="shared" ref="I334:I369" si="289">IF(ISERROR(VLOOKUP($C334,_tri2,5,FALSE)),0,(VLOOKUP($C334,_tri2,5,FALSE)))</f>
        <v>0</v>
      </c>
      <c r="J334" s="7">
        <f t="shared" ref="J334:J369" si="290">IF(ISERROR(VLOOKUP($C334,_tri3,5,FALSE)),0,(VLOOKUP($C334,_tri3,5,FALSE)))</f>
        <v>8405.32221229272</v>
      </c>
      <c r="K334" s="7">
        <f t="shared" ref="K334:K369" si="291">IF(ISERROR(VLOOKUP($C334,_tri4,5,FALSE)),0,(VLOOKUP($C334,_tri4,5,FALSE)))</f>
        <v>0</v>
      </c>
      <c r="L334" s="7">
        <f t="shared" ref="L334:L369" si="292">IF(ISERROR(VLOOKUP($C334,_tri5,5,FALSE)),0,(VLOOKUP($C334,_tri5,5,FALSE)))</f>
        <v>0</v>
      </c>
      <c r="M334" s="7">
        <f t="shared" ref="M334:M369" si="293">IF(ISERROR(VLOOKUP($C334,_tri6,5,FALSE)),0,(VLOOKUP($C334,_tri6,5,FALSE)))</f>
        <v>0</v>
      </c>
      <c r="N334" s="7">
        <f t="shared" ref="N334:N369" si="294">IF(ISERROR(VLOOKUP($C334,_tri7,5,FALSE)),0,(VLOOKUP($C334,_tri7,5,FALSE)))</f>
        <v>0</v>
      </c>
      <c r="O334" s="7">
        <f t="shared" ref="O334:O369" si="295">IF(ISERROR(VLOOKUP($C334,_tri8,5,FALSE)),0,(VLOOKUP($C334,_tri8,5,FALSE)))</f>
        <v>0</v>
      </c>
      <c r="P334" s="7">
        <f t="shared" ref="P334:P369" si="296">IF(ISERROR(VLOOKUP($C334,_tri9,5,FALSE)),0,(VLOOKUP($C334,_tri9,5,FALSE)))</f>
        <v>0</v>
      </c>
      <c r="Q334" s="7">
        <f t="shared" ref="Q334:Q369" si="297">IF(ISERROR(VLOOKUP($C334,_tri10,5,FALSE)),0,(VLOOKUP($C334,_tri10,5,FALSE)))</f>
        <v>0</v>
      </c>
      <c r="R334" s="7">
        <f t="shared" ref="R334:R369" si="298">IF(ISERROR(VLOOKUP($C334,_tri11,5,FALSE)),0,(VLOOKUP($C334,_tri11,5,FALSE)))</f>
        <v>0</v>
      </c>
      <c r="S334" s="7">
        <f t="shared" ref="S334:S369" si="299">IF(ISERROR(VLOOKUP($C334,aqua1,5,FALSE)),0,(VLOOKUP($C334,aqua1,5,FALSE)))</f>
        <v>0</v>
      </c>
      <c r="T334" s="7">
        <f t="shared" ref="T334:T369" si="300">IF(ISERROR(VLOOKUP($C334,aqua2,5,FALSE)),0,(VLOOKUP($C334,aqua2,5,FALSE)))</f>
        <v>0</v>
      </c>
      <c r="U334" s="7">
        <f t="shared" ref="U334:U369" si="301">IF(ISERROR(VLOOKUP($C334,aqua3,5,FALSE)),0,(VLOOKUP($C334,aqua3,5,FALSE)))</f>
        <v>0</v>
      </c>
      <c r="V334" s="7">
        <f t="shared" ref="V334:V369" si="302">IF(ISERROR(VLOOKUP($C334,aqua4,5,FALSE)),0,(VLOOKUP($C334,aqua4,5,FALSE)))</f>
        <v>0</v>
      </c>
      <c r="W334" s="91">
        <f t="shared" ref="W334:W369" si="303">IF(ISERROR(VLOOKUP($C334,_dua1,5,FALSE)),0,(VLOOKUP($C334,_dua1,5,FALSE)))</f>
        <v>0</v>
      </c>
      <c r="X334" s="91">
        <f t="shared" ref="X334:X369" si="304">IF(ISERROR(VLOOKUP($C334,_dua2,5,FALSE)),0,(VLOOKUP($C334,_dua2,5,FALSE)))</f>
        <v>0</v>
      </c>
      <c r="Y334" s="91">
        <f t="shared" ref="Y334:Y369" si="305">IF(ISERROR(VLOOKUP($C334,_dua3,5,FALSE)),0,(VLOOKUP($C334,_dua3,5,FALSE)))</f>
        <v>0</v>
      </c>
      <c r="Z334" s="91">
        <f t="shared" ref="Z334:Z369" si="306">IF(ISERROR(VLOOKUP($C334,_dua4,5,FALSE)),0,(VLOOKUP($C334,_dua4,5,FALSE)))</f>
        <v>0</v>
      </c>
      <c r="AA334" s="102">
        <f t="shared" si="279"/>
        <v>0</v>
      </c>
      <c r="AB334" s="102">
        <f t="shared" si="280"/>
        <v>0</v>
      </c>
      <c r="AC334" s="102">
        <f t="shared" si="281"/>
        <v>0</v>
      </c>
      <c r="AD334" s="106">
        <f t="shared" si="282"/>
        <v>8405.32221229272</v>
      </c>
      <c r="AE334" s="106">
        <f t="shared" si="283"/>
        <v>0</v>
      </c>
      <c r="AF334" s="106">
        <f t="shared" si="284"/>
        <v>0</v>
      </c>
      <c r="AG334" s="106">
        <f t="shared" si="285"/>
        <v>0</v>
      </c>
      <c r="AH334" s="6">
        <v>0</v>
      </c>
      <c r="AI334" s="1">
        <f t="shared" si="286"/>
        <v>8405.32221229272</v>
      </c>
    </row>
    <row r="335" spans="1:35">
      <c r="A335" s="26">
        <v>4.7000000000000002E-3</v>
      </c>
      <c r="B335" s="5">
        <f t="shared" si="287"/>
        <v>4.7000000000000002E-3</v>
      </c>
      <c r="C335" s="94"/>
      <c r="D335" s="94"/>
      <c r="E335" s="94" t="s">
        <v>110</v>
      </c>
      <c r="F335" s="25">
        <f t="shared" si="277"/>
        <v>0</v>
      </c>
      <c r="G335" s="25">
        <f t="shared" si="278"/>
        <v>0</v>
      </c>
      <c r="H335" s="7">
        <f t="shared" si="288"/>
        <v>0</v>
      </c>
      <c r="I335" s="7">
        <f t="shared" si="289"/>
        <v>0</v>
      </c>
      <c r="J335" s="7">
        <f t="shared" si="290"/>
        <v>0</v>
      </c>
      <c r="K335" s="7">
        <f t="shared" si="291"/>
        <v>0</v>
      </c>
      <c r="L335" s="7">
        <f t="shared" si="292"/>
        <v>0</v>
      </c>
      <c r="M335" s="7">
        <f t="shared" si="293"/>
        <v>0</v>
      </c>
      <c r="N335" s="7">
        <f t="shared" si="294"/>
        <v>0</v>
      </c>
      <c r="O335" s="7">
        <f t="shared" si="295"/>
        <v>0</v>
      </c>
      <c r="P335" s="7">
        <f t="shared" si="296"/>
        <v>0</v>
      </c>
      <c r="Q335" s="7">
        <f t="shared" si="297"/>
        <v>0</v>
      </c>
      <c r="R335" s="7">
        <f t="shared" si="298"/>
        <v>0</v>
      </c>
      <c r="S335" s="7">
        <f t="shared" si="299"/>
        <v>0</v>
      </c>
      <c r="T335" s="7">
        <f t="shared" si="300"/>
        <v>0</v>
      </c>
      <c r="U335" s="7">
        <f t="shared" si="301"/>
        <v>0</v>
      </c>
      <c r="V335" s="7">
        <f t="shared" si="302"/>
        <v>0</v>
      </c>
      <c r="W335" s="91">
        <f t="shared" si="303"/>
        <v>0</v>
      </c>
      <c r="X335" s="91">
        <f t="shared" si="304"/>
        <v>0</v>
      </c>
      <c r="Y335" s="91">
        <f t="shared" si="305"/>
        <v>0</v>
      </c>
      <c r="Z335" s="91">
        <f t="shared" si="306"/>
        <v>0</v>
      </c>
      <c r="AA335" s="102">
        <f t="shared" si="279"/>
        <v>0</v>
      </c>
      <c r="AB335" s="102">
        <f t="shared" si="280"/>
        <v>0</v>
      </c>
      <c r="AC335" s="102">
        <f t="shared" si="281"/>
        <v>0</v>
      </c>
      <c r="AD335" s="106">
        <f t="shared" si="282"/>
        <v>0</v>
      </c>
      <c r="AE335" s="106">
        <f t="shared" si="283"/>
        <v>0</v>
      </c>
      <c r="AF335" s="106">
        <f t="shared" si="284"/>
        <v>0</v>
      </c>
      <c r="AG335" s="106">
        <f t="shared" si="285"/>
        <v>0</v>
      </c>
      <c r="AH335" s="6">
        <v>0</v>
      </c>
      <c r="AI335" s="1">
        <f t="shared" si="286"/>
        <v>0</v>
      </c>
    </row>
    <row r="336" spans="1:35">
      <c r="A336" s="26">
        <v>4.7099999999999998E-3</v>
      </c>
      <c r="B336" s="5">
        <f t="shared" si="287"/>
        <v>7818.4216306613089</v>
      </c>
      <c r="C336" s="94" t="s">
        <v>287</v>
      </c>
      <c r="D336" s="94" t="s">
        <v>93</v>
      </c>
      <c r="E336" s="94" t="s">
        <v>110</v>
      </c>
      <c r="F336" s="25">
        <f t="shared" si="277"/>
        <v>1</v>
      </c>
      <c r="G336" s="25">
        <f t="shared" si="278"/>
        <v>1</v>
      </c>
      <c r="H336" s="7">
        <f t="shared" si="288"/>
        <v>0</v>
      </c>
      <c r="I336" s="7">
        <f t="shared" si="289"/>
        <v>0</v>
      </c>
      <c r="J336" s="7">
        <f t="shared" si="290"/>
        <v>7818.4169206613087</v>
      </c>
      <c r="K336" s="7">
        <f t="shared" si="291"/>
        <v>0</v>
      </c>
      <c r="L336" s="7">
        <f t="shared" si="292"/>
        <v>0</v>
      </c>
      <c r="M336" s="7">
        <f t="shared" si="293"/>
        <v>0</v>
      </c>
      <c r="N336" s="7">
        <f t="shared" si="294"/>
        <v>0</v>
      </c>
      <c r="O336" s="7">
        <f t="shared" si="295"/>
        <v>0</v>
      </c>
      <c r="P336" s="7">
        <f t="shared" si="296"/>
        <v>0</v>
      </c>
      <c r="Q336" s="7">
        <f t="shared" si="297"/>
        <v>0</v>
      </c>
      <c r="R336" s="7">
        <f t="shared" si="298"/>
        <v>0</v>
      </c>
      <c r="S336" s="7">
        <f t="shared" si="299"/>
        <v>0</v>
      </c>
      <c r="T336" s="7">
        <f t="shared" si="300"/>
        <v>0</v>
      </c>
      <c r="U336" s="7">
        <f t="shared" si="301"/>
        <v>0</v>
      </c>
      <c r="V336" s="7">
        <f t="shared" si="302"/>
        <v>0</v>
      </c>
      <c r="W336" s="91">
        <f t="shared" si="303"/>
        <v>0</v>
      </c>
      <c r="X336" s="91">
        <f t="shared" si="304"/>
        <v>0</v>
      </c>
      <c r="Y336" s="91">
        <f t="shared" si="305"/>
        <v>0</v>
      </c>
      <c r="Z336" s="91">
        <f t="shared" si="306"/>
        <v>0</v>
      </c>
      <c r="AA336" s="102">
        <f t="shared" si="279"/>
        <v>0</v>
      </c>
      <c r="AB336" s="102">
        <f t="shared" si="280"/>
        <v>0</v>
      </c>
      <c r="AC336" s="102">
        <f t="shared" si="281"/>
        <v>0</v>
      </c>
      <c r="AD336" s="106">
        <f t="shared" si="282"/>
        <v>7818.4169206613087</v>
      </c>
      <c r="AE336" s="106">
        <f t="shared" si="283"/>
        <v>0</v>
      </c>
      <c r="AF336" s="106">
        <f t="shared" si="284"/>
        <v>0</v>
      </c>
      <c r="AG336" s="106">
        <f t="shared" si="285"/>
        <v>0</v>
      </c>
      <c r="AH336" s="6">
        <v>0</v>
      </c>
      <c r="AI336" s="1">
        <f t="shared" si="286"/>
        <v>7818.4169206613087</v>
      </c>
    </row>
    <row r="337" spans="1:35">
      <c r="A337" s="26">
        <v>4.7200000000000002E-3</v>
      </c>
      <c r="B337" s="5">
        <f t="shared" si="287"/>
        <v>7872.9585890476183</v>
      </c>
      <c r="C337" s="94" t="s">
        <v>286</v>
      </c>
      <c r="D337" s="94" t="s">
        <v>93</v>
      </c>
      <c r="E337" s="94" t="s">
        <v>110</v>
      </c>
      <c r="F337" s="25">
        <f t="shared" si="277"/>
        <v>1</v>
      </c>
      <c r="G337" s="25">
        <f t="shared" si="278"/>
        <v>1</v>
      </c>
      <c r="H337" s="7">
        <f t="shared" si="288"/>
        <v>0</v>
      </c>
      <c r="I337" s="7">
        <f t="shared" si="289"/>
        <v>0</v>
      </c>
      <c r="J337" s="7">
        <f t="shared" si="290"/>
        <v>7872.9538690476184</v>
      </c>
      <c r="K337" s="7">
        <f t="shared" si="291"/>
        <v>0</v>
      </c>
      <c r="L337" s="7">
        <f t="shared" si="292"/>
        <v>0</v>
      </c>
      <c r="M337" s="7">
        <f t="shared" si="293"/>
        <v>0</v>
      </c>
      <c r="N337" s="7">
        <f t="shared" si="294"/>
        <v>0</v>
      </c>
      <c r="O337" s="7">
        <f t="shared" si="295"/>
        <v>0</v>
      </c>
      <c r="P337" s="7">
        <f t="shared" si="296"/>
        <v>0</v>
      </c>
      <c r="Q337" s="7">
        <f t="shared" si="297"/>
        <v>0</v>
      </c>
      <c r="R337" s="7">
        <f t="shared" si="298"/>
        <v>0</v>
      </c>
      <c r="S337" s="7">
        <f t="shared" si="299"/>
        <v>0</v>
      </c>
      <c r="T337" s="7">
        <f t="shared" si="300"/>
        <v>0</v>
      </c>
      <c r="U337" s="7">
        <f t="shared" si="301"/>
        <v>0</v>
      </c>
      <c r="V337" s="7">
        <f t="shared" si="302"/>
        <v>0</v>
      </c>
      <c r="W337" s="91">
        <f t="shared" si="303"/>
        <v>0</v>
      </c>
      <c r="X337" s="91">
        <f t="shared" si="304"/>
        <v>0</v>
      </c>
      <c r="Y337" s="91">
        <f t="shared" si="305"/>
        <v>0</v>
      </c>
      <c r="Z337" s="91">
        <f t="shared" si="306"/>
        <v>0</v>
      </c>
      <c r="AA337" s="102">
        <f t="shared" si="279"/>
        <v>0</v>
      </c>
      <c r="AB337" s="102">
        <f t="shared" si="280"/>
        <v>0</v>
      </c>
      <c r="AC337" s="102">
        <f t="shared" si="281"/>
        <v>0</v>
      </c>
      <c r="AD337" s="106">
        <f t="shared" si="282"/>
        <v>7872.9538690476184</v>
      </c>
      <c r="AE337" s="106">
        <f t="shared" si="283"/>
        <v>0</v>
      </c>
      <c r="AF337" s="106">
        <f t="shared" si="284"/>
        <v>0</v>
      </c>
      <c r="AG337" s="106">
        <f t="shared" si="285"/>
        <v>0</v>
      </c>
      <c r="AH337" s="6">
        <v>0</v>
      </c>
      <c r="AI337" s="1">
        <f t="shared" si="286"/>
        <v>7872.9538690476184</v>
      </c>
    </row>
    <row r="338" spans="1:35">
      <c r="A338" s="26">
        <v>4.7299999999999998E-3</v>
      </c>
      <c r="B338" s="5">
        <f t="shared" si="287"/>
        <v>26052.850983284206</v>
      </c>
      <c r="C338" s="94" t="s">
        <v>253</v>
      </c>
      <c r="D338" s="94" t="s">
        <v>79</v>
      </c>
      <c r="E338" s="94" t="s">
        <v>110</v>
      </c>
      <c r="F338" s="25">
        <f t="shared" si="277"/>
        <v>3</v>
      </c>
      <c r="G338" s="25">
        <f t="shared" si="278"/>
        <v>3</v>
      </c>
      <c r="H338" s="7">
        <f t="shared" si="288"/>
        <v>0</v>
      </c>
      <c r="I338" s="7">
        <f t="shared" si="289"/>
        <v>0</v>
      </c>
      <c r="J338" s="7">
        <f t="shared" si="290"/>
        <v>8897.4143367668676</v>
      </c>
      <c r="K338" s="7">
        <f t="shared" si="291"/>
        <v>0</v>
      </c>
      <c r="L338" s="7">
        <f t="shared" si="292"/>
        <v>8170.5948372615048</v>
      </c>
      <c r="M338" s="7">
        <f t="shared" si="293"/>
        <v>0</v>
      </c>
      <c r="N338" s="7">
        <f t="shared" si="294"/>
        <v>8984.8370792558344</v>
      </c>
      <c r="O338" s="7">
        <f t="shared" si="295"/>
        <v>0</v>
      </c>
      <c r="P338" s="7">
        <f t="shared" si="296"/>
        <v>0</v>
      </c>
      <c r="Q338" s="7">
        <f t="shared" si="297"/>
        <v>0</v>
      </c>
      <c r="R338" s="7">
        <f t="shared" si="298"/>
        <v>0</v>
      </c>
      <c r="S338" s="7">
        <f t="shared" si="299"/>
        <v>0</v>
      </c>
      <c r="T338" s="7">
        <f t="shared" si="300"/>
        <v>0</v>
      </c>
      <c r="U338" s="7">
        <f t="shared" si="301"/>
        <v>0</v>
      </c>
      <c r="V338" s="7">
        <f t="shared" si="302"/>
        <v>0</v>
      </c>
      <c r="W338" s="91">
        <f t="shared" si="303"/>
        <v>0</v>
      </c>
      <c r="X338" s="91">
        <f t="shared" si="304"/>
        <v>0</v>
      </c>
      <c r="Y338" s="91">
        <f t="shared" si="305"/>
        <v>0</v>
      </c>
      <c r="Z338" s="91">
        <f t="shared" si="306"/>
        <v>0</v>
      </c>
      <c r="AA338" s="102">
        <f t="shared" si="279"/>
        <v>0</v>
      </c>
      <c r="AB338" s="102">
        <f t="shared" si="280"/>
        <v>0</v>
      </c>
      <c r="AC338" s="102">
        <f t="shared" si="281"/>
        <v>0</v>
      </c>
      <c r="AD338" s="106">
        <f t="shared" si="282"/>
        <v>8984.8370792558344</v>
      </c>
      <c r="AE338" s="106">
        <f t="shared" si="283"/>
        <v>8897.4143367668676</v>
      </c>
      <c r="AF338" s="106">
        <f t="shared" si="284"/>
        <v>8170.5948372615048</v>
      </c>
      <c r="AG338" s="106">
        <f t="shared" si="285"/>
        <v>0</v>
      </c>
      <c r="AH338" s="6">
        <v>0</v>
      </c>
      <c r="AI338" s="1">
        <f t="shared" si="286"/>
        <v>26052.846253284206</v>
      </c>
    </row>
    <row r="339" spans="1:35">
      <c r="A339" s="26">
        <v>4.7400000000000003E-3</v>
      </c>
      <c r="B339" s="5">
        <f t="shared" si="287"/>
        <v>8004.7328723877072</v>
      </c>
      <c r="C339" s="94" t="s">
        <v>282</v>
      </c>
      <c r="D339" s="94" t="s">
        <v>93</v>
      </c>
      <c r="E339" s="94" t="s">
        <v>110</v>
      </c>
      <c r="F339" s="25">
        <f t="shared" si="277"/>
        <v>1</v>
      </c>
      <c r="G339" s="25">
        <f t="shared" si="278"/>
        <v>1</v>
      </c>
      <c r="H339" s="7">
        <f t="shared" si="288"/>
        <v>0</v>
      </c>
      <c r="I339" s="7">
        <f t="shared" si="289"/>
        <v>0</v>
      </c>
      <c r="J339" s="7">
        <f t="shared" si="290"/>
        <v>8004.7281323877069</v>
      </c>
      <c r="K339" s="7">
        <f t="shared" si="291"/>
        <v>0</v>
      </c>
      <c r="L339" s="7">
        <f t="shared" si="292"/>
        <v>0</v>
      </c>
      <c r="M339" s="7">
        <f t="shared" si="293"/>
        <v>0</v>
      </c>
      <c r="N339" s="7">
        <f t="shared" si="294"/>
        <v>0</v>
      </c>
      <c r="O339" s="7">
        <f t="shared" si="295"/>
        <v>0</v>
      </c>
      <c r="P339" s="7">
        <f t="shared" si="296"/>
        <v>0</v>
      </c>
      <c r="Q339" s="7">
        <f t="shared" si="297"/>
        <v>0</v>
      </c>
      <c r="R339" s="7">
        <f t="shared" si="298"/>
        <v>0</v>
      </c>
      <c r="S339" s="7">
        <f t="shared" si="299"/>
        <v>0</v>
      </c>
      <c r="T339" s="7">
        <f t="shared" si="300"/>
        <v>0</v>
      </c>
      <c r="U339" s="7">
        <f t="shared" si="301"/>
        <v>0</v>
      </c>
      <c r="V339" s="7">
        <f t="shared" si="302"/>
        <v>0</v>
      </c>
      <c r="W339" s="91">
        <f t="shared" si="303"/>
        <v>0</v>
      </c>
      <c r="X339" s="91">
        <f t="shared" si="304"/>
        <v>0</v>
      </c>
      <c r="Y339" s="91">
        <f t="shared" si="305"/>
        <v>0</v>
      </c>
      <c r="Z339" s="91">
        <f t="shared" si="306"/>
        <v>0</v>
      </c>
      <c r="AA339" s="102">
        <f t="shared" si="279"/>
        <v>0</v>
      </c>
      <c r="AB339" s="102">
        <f t="shared" si="280"/>
        <v>0</v>
      </c>
      <c r="AC339" s="102">
        <f t="shared" si="281"/>
        <v>0</v>
      </c>
      <c r="AD339" s="106">
        <f t="shared" si="282"/>
        <v>8004.7281323877069</v>
      </c>
      <c r="AE339" s="106">
        <f t="shared" si="283"/>
        <v>0</v>
      </c>
      <c r="AF339" s="106">
        <f t="shared" si="284"/>
        <v>0</v>
      </c>
      <c r="AG339" s="106">
        <f t="shared" si="285"/>
        <v>0</v>
      </c>
      <c r="AH339" s="6">
        <v>0</v>
      </c>
      <c r="AI339" s="1">
        <f t="shared" si="286"/>
        <v>8004.7281323877069</v>
      </c>
    </row>
    <row r="340" spans="1:35">
      <c r="A340" s="26">
        <v>4.7499999999999999E-3</v>
      </c>
      <c r="B340" s="5">
        <f t="shared" si="287"/>
        <v>4.7499999999999999E-3</v>
      </c>
      <c r="C340" s="146"/>
      <c r="D340" s="94"/>
      <c r="E340" s="94" t="s">
        <v>110</v>
      </c>
      <c r="F340" s="25">
        <f t="shared" si="277"/>
        <v>0</v>
      </c>
      <c r="G340" s="25">
        <f t="shared" si="278"/>
        <v>0</v>
      </c>
      <c r="H340" s="7">
        <f t="shared" si="288"/>
        <v>0</v>
      </c>
      <c r="I340" s="7">
        <f t="shared" si="289"/>
        <v>0</v>
      </c>
      <c r="J340" s="7">
        <f t="shared" si="290"/>
        <v>0</v>
      </c>
      <c r="K340" s="7">
        <f t="shared" si="291"/>
        <v>0</v>
      </c>
      <c r="L340" s="7">
        <f t="shared" si="292"/>
        <v>0</v>
      </c>
      <c r="M340" s="7">
        <f t="shared" si="293"/>
        <v>0</v>
      </c>
      <c r="N340" s="7">
        <f t="shared" si="294"/>
        <v>0</v>
      </c>
      <c r="O340" s="7">
        <f t="shared" si="295"/>
        <v>0</v>
      </c>
      <c r="P340" s="7">
        <f t="shared" si="296"/>
        <v>0</v>
      </c>
      <c r="Q340" s="7">
        <f t="shared" si="297"/>
        <v>0</v>
      </c>
      <c r="R340" s="7">
        <f t="shared" si="298"/>
        <v>0</v>
      </c>
      <c r="S340" s="7">
        <f t="shared" si="299"/>
        <v>0</v>
      </c>
      <c r="T340" s="7">
        <f t="shared" si="300"/>
        <v>0</v>
      </c>
      <c r="U340" s="7">
        <f t="shared" si="301"/>
        <v>0</v>
      </c>
      <c r="V340" s="7">
        <f t="shared" si="302"/>
        <v>0</v>
      </c>
      <c r="W340" s="91">
        <f t="shared" si="303"/>
        <v>0</v>
      </c>
      <c r="X340" s="91">
        <f t="shared" si="304"/>
        <v>0</v>
      </c>
      <c r="Y340" s="91">
        <f t="shared" si="305"/>
        <v>0</v>
      </c>
      <c r="Z340" s="91">
        <f t="shared" si="306"/>
        <v>0</v>
      </c>
      <c r="AA340" s="102">
        <f t="shared" si="279"/>
        <v>0</v>
      </c>
      <c r="AB340" s="102">
        <f t="shared" si="280"/>
        <v>0</v>
      </c>
      <c r="AC340" s="102">
        <f t="shared" si="281"/>
        <v>0</v>
      </c>
      <c r="AD340" s="106">
        <f t="shared" si="282"/>
        <v>0</v>
      </c>
      <c r="AE340" s="106">
        <f t="shared" si="283"/>
        <v>0</v>
      </c>
      <c r="AF340" s="106">
        <f t="shared" si="284"/>
        <v>0</v>
      </c>
      <c r="AG340" s="106">
        <f t="shared" si="285"/>
        <v>0</v>
      </c>
      <c r="AH340" s="6">
        <v>0</v>
      </c>
      <c r="AI340" s="1">
        <f t="shared" si="286"/>
        <v>0</v>
      </c>
    </row>
    <row r="341" spans="1:35">
      <c r="A341" s="26">
        <v>4.7600000000000003E-3</v>
      </c>
      <c r="B341" s="5">
        <f t="shared" si="287"/>
        <v>9207.0863050643766</v>
      </c>
      <c r="C341" s="146" t="s">
        <v>339</v>
      </c>
      <c r="D341" s="94" t="s">
        <v>293</v>
      </c>
      <c r="E341" s="94" t="s">
        <v>110</v>
      </c>
      <c r="F341" s="25">
        <f t="shared" si="277"/>
        <v>1</v>
      </c>
      <c r="G341" s="25">
        <f t="shared" si="278"/>
        <v>1</v>
      </c>
      <c r="H341" s="7">
        <f t="shared" si="288"/>
        <v>0</v>
      </c>
      <c r="I341" s="7">
        <f t="shared" si="289"/>
        <v>0</v>
      </c>
      <c r="J341" s="7">
        <f t="shared" si="290"/>
        <v>0</v>
      </c>
      <c r="K341" s="7">
        <f t="shared" si="291"/>
        <v>9207.0815450643768</v>
      </c>
      <c r="L341" s="7">
        <f t="shared" si="292"/>
        <v>0</v>
      </c>
      <c r="M341" s="7">
        <f t="shared" si="293"/>
        <v>0</v>
      </c>
      <c r="N341" s="7">
        <f t="shared" si="294"/>
        <v>0</v>
      </c>
      <c r="O341" s="7">
        <f t="shared" si="295"/>
        <v>0</v>
      </c>
      <c r="P341" s="7">
        <f t="shared" si="296"/>
        <v>0</v>
      </c>
      <c r="Q341" s="7">
        <f t="shared" si="297"/>
        <v>0</v>
      </c>
      <c r="R341" s="7">
        <f t="shared" si="298"/>
        <v>0</v>
      </c>
      <c r="S341" s="7">
        <f t="shared" si="299"/>
        <v>0</v>
      </c>
      <c r="T341" s="7">
        <f t="shared" si="300"/>
        <v>0</v>
      </c>
      <c r="U341" s="7">
        <f t="shared" si="301"/>
        <v>0</v>
      </c>
      <c r="V341" s="7">
        <f t="shared" si="302"/>
        <v>0</v>
      </c>
      <c r="W341" s="91">
        <f t="shared" si="303"/>
        <v>0</v>
      </c>
      <c r="X341" s="91">
        <f t="shared" si="304"/>
        <v>0</v>
      </c>
      <c r="Y341" s="91">
        <f t="shared" si="305"/>
        <v>0</v>
      </c>
      <c r="Z341" s="91">
        <f t="shared" si="306"/>
        <v>0</v>
      </c>
      <c r="AA341" s="102">
        <f t="shared" si="279"/>
        <v>0</v>
      </c>
      <c r="AB341" s="102">
        <f t="shared" si="280"/>
        <v>0</v>
      </c>
      <c r="AC341" s="102">
        <f t="shared" si="281"/>
        <v>0</v>
      </c>
      <c r="AD341" s="106">
        <f t="shared" si="282"/>
        <v>9207.0815450643768</v>
      </c>
      <c r="AE341" s="106">
        <f t="shared" si="283"/>
        <v>0</v>
      </c>
      <c r="AF341" s="106">
        <f t="shared" si="284"/>
        <v>0</v>
      </c>
      <c r="AG341" s="106">
        <f t="shared" si="285"/>
        <v>0</v>
      </c>
      <c r="AH341" s="6">
        <v>0</v>
      </c>
      <c r="AI341" s="1">
        <f t="shared" si="286"/>
        <v>9207.0815450643768</v>
      </c>
    </row>
    <row r="342" spans="1:35">
      <c r="A342" s="26">
        <v>4.7699999999999999E-3</v>
      </c>
      <c r="B342" s="5">
        <f t="shared" si="287"/>
        <v>4.7699999999999999E-3</v>
      </c>
      <c r="C342" s="146"/>
      <c r="D342" s="94"/>
      <c r="E342" s="94" t="s">
        <v>110</v>
      </c>
      <c r="F342" s="25">
        <f t="shared" si="277"/>
        <v>0</v>
      </c>
      <c r="G342" s="25">
        <f t="shared" si="278"/>
        <v>0</v>
      </c>
      <c r="H342" s="7">
        <f t="shared" si="288"/>
        <v>0</v>
      </c>
      <c r="I342" s="7">
        <f t="shared" si="289"/>
        <v>0</v>
      </c>
      <c r="J342" s="7">
        <f t="shared" si="290"/>
        <v>0</v>
      </c>
      <c r="K342" s="7">
        <f t="shared" si="291"/>
        <v>0</v>
      </c>
      <c r="L342" s="7">
        <f t="shared" si="292"/>
        <v>0</v>
      </c>
      <c r="M342" s="7">
        <f t="shared" si="293"/>
        <v>0</v>
      </c>
      <c r="N342" s="7">
        <f t="shared" si="294"/>
        <v>0</v>
      </c>
      <c r="O342" s="7">
        <f t="shared" si="295"/>
        <v>0</v>
      </c>
      <c r="P342" s="7">
        <f t="shared" si="296"/>
        <v>0</v>
      </c>
      <c r="Q342" s="7">
        <f t="shared" si="297"/>
        <v>0</v>
      </c>
      <c r="R342" s="7">
        <f t="shared" si="298"/>
        <v>0</v>
      </c>
      <c r="S342" s="7">
        <f t="shared" si="299"/>
        <v>0</v>
      </c>
      <c r="T342" s="7">
        <f t="shared" si="300"/>
        <v>0</v>
      </c>
      <c r="U342" s="7">
        <f t="shared" si="301"/>
        <v>0</v>
      </c>
      <c r="V342" s="7">
        <f t="shared" si="302"/>
        <v>0</v>
      </c>
      <c r="W342" s="91">
        <f t="shared" si="303"/>
        <v>0</v>
      </c>
      <c r="X342" s="91">
        <f t="shared" si="304"/>
        <v>0</v>
      </c>
      <c r="Y342" s="91">
        <f t="shared" si="305"/>
        <v>0</v>
      </c>
      <c r="Z342" s="91">
        <f t="shared" si="306"/>
        <v>0</v>
      </c>
      <c r="AA342" s="102">
        <f t="shared" si="279"/>
        <v>0</v>
      </c>
      <c r="AB342" s="102">
        <f t="shared" si="280"/>
        <v>0</v>
      </c>
      <c r="AC342" s="102">
        <f t="shared" si="281"/>
        <v>0</v>
      </c>
      <c r="AD342" s="106">
        <f t="shared" si="282"/>
        <v>0</v>
      </c>
      <c r="AE342" s="106">
        <f t="shared" si="283"/>
        <v>0</v>
      </c>
      <c r="AF342" s="106">
        <f t="shared" si="284"/>
        <v>0</v>
      </c>
      <c r="AG342" s="106">
        <f t="shared" si="285"/>
        <v>0</v>
      </c>
      <c r="AH342" s="6">
        <v>0</v>
      </c>
      <c r="AI342" s="1">
        <f t="shared" si="286"/>
        <v>0</v>
      </c>
    </row>
    <row r="343" spans="1:35">
      <c r="A343" s="26">
        <v>4.7800000000000004E-3</v>
      </c>
      <c r="B343" s="5">
        <f t="shared" si="287"/>
        <v>8984.4043193152538</v>
      </c>
      <c r="C343" s="146" t="s">
        <v>343</v>
      </c>
      <c r="D343" s="94" t="s">
        <v>371</v>
      </c>
      <c r="E343" s="94" t="s">
        <v>110</v>
      </c>
      <c r="F343" s="25">
        <f t="shared" si="277"/>
        <v>1</v>
      </c>
      <c r="G343" s="25">
        <f t="shared" si="278"/>
        <v>1</v>
      </c>
      <c r="H343" s="7">
        <f t="shared" si="288"/>
        <v>0</v>
      </c>
      <c r="I343" s="7">
        <f t="shared" si="289"/>
        <v>0</v>
      </c>
      <c r="J343" s="7">
        <f t="shared" si="290"/>
        <v>0</v>
      </c>
      <c r="K343" s="7">
        <f t="shared" si="291"/>
        <v>8984.3995393152545</v>
      </c>
      <c r="L343" s="7">
        <f t="shared" si="292"/>
        <v>0</v>
      </c>
      <c r="M343" s="7">
        <f t="shared" si="293"/>
        <v>0</v>
      </c>
      <c r="N343" s="7">
        <f t="shared" si="294"/>
        <v>0</v>
      </c>
      <c r="O343" s="7">
        <f t="shared" si="295"/>
        <v>0</v>
      </c>
      <c r="P343" s="7">
        <f t="shared" si="296"/>
        <v>0</v>
      </c>
      <c r="Q343" s="7">
        <f t="shared" si="297"/>
        <v>0</v>
      </c>
      <c r="R343" s="7">
        <f t="shared" si="298"/>
        <v>0</v>
      </c>
      <c r="S343" s="7">
        <f t="shared" si="299"/>
        <v>0</v>
      </c>
      <c r="T343" s="7">
        <f t="shared" si="300"/>
        <v>0</v>
      </c>
      <c r="U343" s="7">
        <f t="shared" si="301"/>
        <v>0</v>
      </c>
      <c r="V343" s="7">
        <f t="shared" si="302"/>
        <v>0</v>
      </c>
      <c r="W343" s="91">
        <f t="shared" si="303"/>
        <v>0</v>
      </c>
      <c r="X343" s="91">
        <f t="shared" si="304"/>
        <v>0</v>
      </c>
      <c r="Y343" s="91">
        <f t="shared" si="305"/>
        <v>0</v>
      </c>
      <c r="Z343" s="91">
        <f t="shared" si="306"/>
        <v>0</v>
      </c>
      <c r="AA343" s="102">
        <f t="shared" si="279"/>
        <v>0</v>
      </c>
      <c r="AB343" s="102">
        <f t="shared" si="280"/>
        <v>0</v>
      </c>
      <c r="AC343" s="102">
        <f t="shared" si="281"/>
        <v>0</v>
      </c>
      <c r="AD343" s="106">
        <f t="shared" si="282"/>
        <v>8984.3995393152545</v>
      </c>
      <c r="AE343" s="106">
        <f t="shared" si="283"/>
        <v>0</v>
      </c>
      <c r="AF343" s="106">
        <f t="shared" si="284"/>
        <v>0</v>
      </c>
      <c r="AG343" s="106">
        <f t="shared" si="285"/>
        <v>0</v>
      </c>
      <c r="AH343" s="6">
        <v>0</v>
      </c>
      <c r="AI343" s="1">
        <f t="shared" si="286"/>
        <v>8984.3995393152545</v>
      </c>
    </row>
    <row r="344" spans="1:35">
      <c r="A344" s="26">
        <v>4.79E-3</v>
      </c>
      <c r="B344" s="5">
        <f t="shared" si="287"/>
        <v>8800.1278543010976</v>
      </c>
      <c r="C344" s="146" t="s">
        <v>349</v>
      </c>
      <c r="D344" s="94" t="s">
        <v>79</v>
      </c>
      <c r="E344" s="94" t="s">
        <v>110</v>
      </c>
      <c r="F344" s="25">
        <f t="shared" si="277"/>
        <v>1</v>
      </c>
      <c r="G344" s="25">
        <f t="shared" si="278"/>
        <v>1</v>
      </c>
      <c r="H344" s="7">
        <f t="shared" si="288"/>
        <v>0</v>
      </c>
      <c r="I344" s="7">
        <f t="shared" si="289"/>
        <v>0</v>
      </c>
      <c r="J344" s="7">
        <f t="shared" si="290"/>
        <v>0</v>
      </c>
      <c r="K344" s="7">
        <f t="shared" si="291"/>
        <v>8800.1230643010967</v>
      </c>
      <c r="L344" s="7">
        <f t="shared" si="292"/>
        <v>0</v>
      </c>
      <c r="M344" s="7">
        <f t="shared" si="293"/>
        <v>0</v>
      </c>
      <c r="N344" s="7">
        <f t="shared" si="294"/>
        <v>0</v>
      </c>
      <c r="O344" s="7">
        <f t="shared" si="295"/>
        <v>0</v>
      </c>
      <c r="P344" s="7">
        <f t="shared" si="296"/>
        <v>0</v>
      </c>
      <c r="Q344" s="7">
        <f t="shared" si="297"/>
        <v>0</v>
      </c>
      <c r="R344" s="7">
        <f t="shared" si="298"/>
        <v>0</v>
      </c>
      <c r="S344" s="7">
        <f t="shared" si="299"/>
        <v>0</v>
      </c>
      <c r="T344" s="7">
        <f t="shared" si="300"/>
        <v>0</v>
      </c>
      <c r="U344" s="7">
        <f t="shared" si="301"/>
        <v>0</v>
      </c>
      <c r="V344" s="7">
        <f t="shared" si="302"/>
        <v>0</v>
      </c>
      <c r="W344" s="91">
        <f t="shared" si="303"/>
        <v>0</v>
      </c>
      <c r="X344" s="91">
        <f t="shared" si="304"/>
        <v>0</v>
      </c>
      <c r="Y344" s="91">
        <f t="shared" si="305"/>
        <v>0</v>
      </c>
      <c r="Z344" s="91">
        <f t="shared" si="306"/>
        <v>0</v>
      </c>
      <c r="AA344" s="102">
        <f t="shared" si="279"/>
        <v>0</v>
      </c>
      <c r="AB344" s="102">
        <f t="shared" si="280"/>
        <v>0</v>
      </c>
      <c r="AC344" s="102">
        <f t="shared" si="281"/>
        <v>0</v>
      </c>
      <c r="AD344" s="106">
        <f t="shared" si="282"/>
        <v>8800.1230643010967</v>
      </c>
      <c r="AE344" s="106">
        <f t="shared" si="283"/>
        <v>0</v>
      </c>
      <c r="AF344" s="106">
        <f t="shared" si="284"/>
        <v>0</v>
      </c>
      <c r="AG344" s="106">
        <f t="shared" si="285"/>
        <v>0</v>
      </c>
      <c r="AH344" s="6">
        <v>0</v>
      </c>
      <c r="AI344" s="1">
        <f t="shared" si="286"/>
        <v>8800.1230643010967</v>
      </c>
    </row>
    <row r="345" spans="1:35">
      <c r="A345" s="26">
        <v>4.7999999999999996E-3</v>
      </c>
      <c r="B345" s="5">
        <f t="shared" si="287"/>
        <v>4.7999999999999996E-3</v>
      </c>
      <c r="C345" s="146"/>
      <c r="D345" s="94"/>
      <c r="E345" s="94" t="s">
        <v>110</v>
      </c>
      <c r="F345" s="25">
        <f t="shared" si="277"/>
        <v>0</v>
      </c>
      <c r="G345" s="25">
        <f t="shared" si="278"/>
        <v>0</v>
      </c>
      <c r="H345" s="7">
        <f t="shared" si="288"/>
        <v>0</v>
      </c>
      <c r="I345" s="7">
        <f t="shared" si="289"/>
        <v>0</v>
      </c>
      <c r="J345" s="7">
        <f t="shared" si="290"/>
        <v>0</v>
      </c>
      <c r="K345" s="7">
        <f t="shared" si="291"/>
        <v>0</v>
      </c>
      <c r="L345" s="7">
        <f t="shared" si="292"/>
        <v>0</v>
      </c>
      <c r="M345" s="7">
        <f t="shared" si="293"/>
        <v>0</v>
      </c>
      <c r="N345" s="7">
        <f t="shared" si="294"/>
        <v>0</v>
      </c>
      <c r="O345" s="7">
        <f t="shared" si="295"/>
        <v>0</v>
      </c>
      <c r="P345" s="7">
        <f t="shared" si="296"/>
        <v>0</v>
      </c>
      <c r="Q345" s="7">
        <f t="shared" si="297"/>
        <v>0</v>
      </c>
      <c r="R345" s="7">
        <f t="shared" si="298"/>
        <v>0</v>
      </c>
      <c r="S345" s="7">
        <f t="shared" si="299"/>
        <v>0</v>
      </c>
      <c r="T345" s="7">
        <f t="shared" si="300"/>
        <v>0</v>
      </c>
      <c r="U345" s="7">
        <f t="shared" si="301"/>
        <v>0</v>
      </c>
      <c r="V345" s="7">
        <f t="shared" si="302"/>
        <v>0</v>
      </c>
      <c r="W345" s="91">
        <f t="shared" si="303"/>
        <v>0</v>
      </c>
      <c r="X345" s="91">
        <f t="shared" si="304"/>
        <v>0</v>
      </c>
      <c r="Y345" s="91">
        <f t="shared" si="305"/>
        <v>0</v>
      </c>
      <c r="Z345" s="91">
        <f t="shared" si="306"/>
        <v>0</v>
      </c>
      <c r="AA345" s="102">
        <f t="shared" si="279"/>
        <v>0</v>
      </c>
      <c r="AB345" s="102">
        <f t="shared" si="280"/>
        <v>0</v>
      </c>
      <c r="AC345" s="102">
        <f t="shared" si="281"/>
        <v>0</v>
      </c>
      <c r="AD345" s="106">
        <f t="shared" si="282"/>
        <v>0</v>
      </c>
      <c r="AE345" s="106">
        <f t="shared" si="283"/>
        <v>0</v>
      </c>
      <c r="AF345" s="106">
        <f t="shared" si="284"/>
        <v>0</v>
      </c>
      <c r="AG345" s="106">
        <f t="shared" si="285"/>
        <v>0</v>
      </c>
      <c r="AH345" s="6">
        <v>0</v>
      </c>
      <c r="AI345" s="1">
        <f t="shared" si="286"/>
        <v>0</v>
      </c>
    </row>
    <row r="346" spans="1:35">
      <c r="A346" s="26">
        <v>4.81E-3</v>
      </c>
      <c r="B346" s="5">
        <f t="shared" si="287"/>
        <v>7003.759299063011</v>
      </c>
      <c r="C346" s="146" t="s">
        <v>362</v>
      </c>
      <c r="D346" s="94" t="s">
        <v>368</v>
      </c>
      <c r="E346" s="94" t="s">
        <v>110</v>
      </c>
      <c r="F346" s="25">
        <f t="shared" si="277"/>
        <v>1</v>
      </c>
      <c r="G346" s="25">
        <f t="shared" si="278"/>
        <v>1</v>
      </c>
      <c r="H346" s="7">
        <f t="shared" si="288"/>
        <v>0</v>
      </c>
      <c r="I346" s="7">
        <f t="shared" si="289"/>
        <v>0</v>
      </c>
      <c r="J346" s="7">
        <f t="shared" si="290"/>
        <v>0</v>
      </c>
      <c r="K346" s="7">
        <f t="shared" si="291"/>
        <v>7003.7544890630106</v>
      </c>
      <c r="L346" s="7">
        <f t="shared" si="292"/>
        <v>0</v>
      </c>
      <c r="M346" s="7">
        <f t="shared" si="293"/>
        <v>0</v>
      </c>
      <c r="N346" s="7">
        <f t="shared" si="294"/>
        <v>0</v>
      </c>
      <c r="O346" s="7">
        <f t="shared" si="295"/>
        <v>0</v>
      </c>
      <c r="P346" s="7">
        <f t="shared" si="296"/>
        <v>0</v>
      </c>
      <c r="Q346" s="7">
        <f t="shared" si="297"/>
        <v>0</v>
      </c>
      <c r="R346" s="7">
        <f t="shared" si="298"/>
        <v>0</v>
      </c>
      <c r="S346" s="7">
        <f t="shared" si="299"/>
        <v>0</v>
      </c>
      <c r="T346" s="7">
        <f t="shared" si="300"/>
        <v>0</v>
      </c>
      <c r="U346" s="7">
        <f t="shared" si="301"/>
        <v>0</v>
      </c>
      <c r="V346" s="7">
        <f t="shared" si="302"/>
        <v>0</v>
      </c>
      <c r="W346" s="91">
        <f t="shared" si="303"/>
        <v>0</v>
      </c>
      <c r="X346" s="91">
        <f t="shared" si="304"/>
        <v>0</v>
      </c>
      <c r="Y346" s="91">
        <f t="shared" si="305"/>
        <v>0</v>
      </c>
      <c r="Z346" s="91">
        <f t="shared" si="306"/>
        <v>0</v>
      </c>
      <c r="AA346" s="102">
        <f t="shared" si="279"/>
        <v>0</v>
      </c>
      <c r="AB346" s="102">
        <f t="shared" si="280"/>
        <v>0</v>
      </c>
      <c r="AC346" s="102">
        <f t="shared" si="281"/>
        <v>0</v>
      </c>
      <c r="AD346" s="106">
        <f t="shared" si="282"/>
        <v>7003.7544890630106</v>
      </c>
      <c r="AE346" s="106">
        <f t="shared" si="283"/>
        <v>0</v>
      </c>
      <c r="AF346" s="106">
        <f t="shared" si="284"/>
        <v>0</v>
      </c>
      <c r="AG346" s="106">
        <f t="shared" si="285"/>
        <v>0</v>
      </c>
      <c r="AH346" s="6">
        <v>0</v>
      </c>
      <c r="AI346" s="1">
        <f t="shared" si="286"/>
        <v>7003.7544890630106</v>
      </c>
    </row>
    <row r="347" spans="1:35">
      <c r="A347" s="26">
        <v>4.8199999999999996E-3</v>
      </c>
      <c r="B347" s="5">
        <f t="shared" si="287"/>
        <v>6761.4893365865573</v>
      </c>
      <c r="C347" s="146" t="s">
        <v>363</v>
      </c>
      <c r="D347" s="94" t="s">
        <v>368</v>
      </c>
      <c r="E347" s="94" t="s">
        <v>110</v>
      </c>
      <c r="F347" s="25">
        <f t="shared" si="277"/>
        <v>1</v>
      </c>
      <c r="G347" s="25">
        <f t="shared" si="278"/>
        <v>1</v>
      </c>
      <c r="H347" s="7">
        <f t="shared" si="288"/>
        <v>0</v>
      </c>
      <c r="I347" s="7">
        <f t="shared" si="289"/>
        <v>0</v>
      </c>
      <c r="J347" s="7">
        <f t="shared" si="290"/>
        <v>0</v>
      </c>
      <c r="K347" s="7">
        <f t="shared" si="291"/>
        <v>6761.4845165865572</v>
      </c>
      <c r="L347" s="7">
        <f t="shared" si="292"/>
        <v>0</v>
      </c>
      <c r="M347" s="7">
        <f t="shared" si="293"/>
        <v>0</v>
      </c>
      <c r="N347" s="7">
        <f t="shared" si="294"/>
        <v>0</v>
      </c>
      <c r="O347" s="7">
        <f t="shared" si="295"/>
        <v>0</v>
      </c>
      <c r="P347" s="7">
        <f t="shared" si="296"/>
        <v>0</v>
      </c>
      <c r="Q347" s="7">
        <f t="shared" si="297"/>
        <v>0</v>
      </c>
      <c r="R347" s="7">
        <f t="shared" si="298"/>
        <v>0</v>
      </c>
      <c r="S347" s="7">
        <f t="shared" si="299"/>
        <v>0</v>
      </c>
      <c r="T347" s="7">
        <f t="shared" si="300"/>
        <v>0</v>
      </c>
      <c r="U347" s="7">
        <f t="shared" si="301"/>
        <v>0</v>
      </c>
      <c r="V347" s="7">
        <f t="shared" si="302"/>
        <v>0</v>
      </c>
      <c r="W347" s="91">
        <f t="shared" si="303"/>
        <v>0</v>
      </c>
      <c r="X347" s="91">
        <f t="shared" si="304"/>
        <v>0</v>
      </c>
      <c r="Y347" s="91">
        <f t="shared" si="305"/>
        <v>0</v>
      </c>
      <c r="Z347" s="91">
        <f t="shared" si="306"/>
        <v>0</v>
      </c>
      <c r="AA347" s="102">
        <f t="shared" si="279"/>
        <v>0</v>
      </c>
      <c r="AB347" s="102">
        <f t="shared" si="280"/>
        <v>0</v>
      </c>
      <c r="AC347" s="102">
        <f t="shared" si="281"/>
        <v>0</v>
      </c>
      <c r="AD347" s="106">
        <f t="shared" si="282"/>
        <v>6761.4845165865572</v>
      </c>
      <c r="AE347" s="106">
        <f t="shared" si="283"/>
        <v>0</v>
      </c>
      <c r="AF347" s="106">
        <f t="shared" si="284"/>
        <v>0</v>
      </c>
      <c r="AG347" s="106">
        <f t="shared" si="285"/>
        <v>0</v>
      </c>
      <c r="AH347" s="6">
        <v>0</v>
      </c>
      <c r="AI347" s="1">
        <f t="shared" si="286"/>
        <v>6761.4845165865572</v>
      </c>
    </row>
    <row r="348" spans="1:35">
      <c r="A348" s="26">
        <v>4.8300000000000001E-3</v>
      </c>
      <c r="B348" s="5">
        <f t="shared" si="287"/>
        <v>8950.667185272765</v>
      </c>
      <c r="C348" s="146" t="s">
        <v>345</v>
      </c>
      <c r="D348" s="94" t="s">
        <v>97</v>
      </c>
      <c r="E348" s="94" t="s">
        <v>110</v>
      </c>
      <c r="F348" s="25">
        <f t="shared" si="277"/>
        <v>1</v>
      </c>
      <c r="G348" s="25">
        <f t="shared" si="278"/>
        <v>1</v>
      </c>
      <c r="H348" s="7">
        <f t="shared" si="288"/>
        <v>0</v>
      </c>
      <c r="I348" s="7">
        <f t="shared" si="289"/>
        <v>0</v>
      </c>
      <c r="J348" s="7">
        <f t="shared" si="290"/>
        <v>0</v>
      </c>
      <c r="K348" s="7">
        <f t="shared" si="291"/>
        <v>8950.6623552727651</v>
      </c>
      <c r="L348" s="7">
        <f t="shared" si="292"/>
        <v>0</v>
      </c>
      <c r="M348" s="7">
        <f t="shared" si="293"/>
        <v>0</v>
      </c>
      <c r="N348" s="7">
        <f t="shared" si="294"/>
        <v>0</v>
      </c>
      <c r="O348" s="7">
        <f t="shared" si="295"/>
        <v>0</v>
      </c>
      <c r="P348" s="7">
        <f t="shared" si="296"/>
        <v>0</v>
      </c>
      <c r="Q348" s="7">
        <f t="shared" si="297"/>
        <v>0</v>
      </c>
      <c r="R348" s="7">
        <f t="shared" si="298"/>
        <v>0</v>
      </c>
      <c r="S348" s="7">
        <f t="shared" si="299"/>
        <v>0</v>
      </c>
      <c r="T348" s="7">
        <f t="shared" si="300"/>
        <v>0</v>
      </c>
      <c r="U348" s="7">
        <f t="shared" si="301"/>
        <v>0</v>
      </c>
      <c r="V348" s="7">
        <f t="shared" si="302"/>
        <v>0</v>
      </c>
      <c r="W348" s="91">
        <f t="shared" si="303"/>
        <v>0</v>
      </c>
      <c r="X348" s="91">
        <f t="shared" si="304"/>
        <v>0</v>
      </c>
      <c r="Y348" s="91">
        <f t="shared" si="305"/>
        <v>0</v>
      </c>
      <c r="Z348" s="91">
        <f t="shared" si="306"/>
        <v>0</v>
      </c>
      <c r="AA348" s="102">
        <f t="shared" si="279"/>
        <v>0</v>
      </c>
      <c r="AB348" s="102">
        <f t="shared" si="280"/>
        <v>0</v>
      </c>
      <c r="AC348" s="102">
        <f t="shared" si="281"/>
        <v>0</v>
      </c>
      <c r="AD348" s="106">
        <f t="shared" si="282"/>
        <v>8950.6623552727651</v>
      </c>
      <c r="AE348" s="106">
        <f t="shared" si="283"/>
        <v>0</v>
      </c>
      <c r="AF348" s="106">
        <f t="shared" si="284"/>
        <v>0</v>
      </c>
      <c r="AG348" s="106">
        <f t="shared" si="285"/>
        <v>0</v>
      </c>
      <c r="AH348" s="6">
        <v>0</v>
      </c>
      <c r="AI348" s="1">
        <f t="shared" si="286"/>
        <v>8950.6623552727651</v>
      </c>
    </row>
    <row r="349" spans="1:35">
      <c r="A349" s="26">
        <v>4.8399999999999997E-3</v>
      </c>
      <c r="B349" s="5">
        <f t="shared" si="287"/>
        <v>8665.9309155402934</v>
      </c>
      <c r="C349" s="146" t="s">
        <v>352</v>
      </c>
      <c r="D349" s="94" t="s">
        <v>293</v>
      </c>
      <c r="E349" s="94" t="s">
        <v>110</v>
      </c>
      <c r="F349" s="25">
        <f t="shared" si="277"/>
        <v>1</v>
      </c>
      <c r="G349" s="25">
        <f t="shared" si="278"/>
        <v>1</v>
      </c>
      <c r="H349" s="7">
        <f t="shared" si="288"/>
        <v>0</v>
      </c>
      <c r="I349" s="7">
        <f t="shared" si="289"/>
        <v>0</v>
      </c>
      <c r="J349" s="7">
        <f t="shared" si="290"/>
        <v>0</v>
      </c>
      <c r="K349" s="7">
        <f t="shared" si="291"/>
        <v>8665.9260755402938</v>
      </c>
      <c r="L349" s="7">
        <f t="shared" si="292"/>
        <v>0</v>
      </c>
      <c r="M349" s="7">
        <f t="shared" si="293"/>
        <v>0</v>
      </c>
      <c r="N349" s="7">
        <f t="shared" si="294"/>
        <v>0</v>
      </c>
      <c r="O349" s="7">
        <f t="shared" si="295"/>
        <v>0</v>
      </c>
      <c r="P349" s="7">
        <f t="shared" si="296"/>
        <v>0</v>
      </c>
      <c r="Q349" s="7">
        <f t="shared" si="297"/>
        <v>0</v>
      </c>
      <c r="R349" s="7">
        <f t="shared" si="298"/>
        <v>0</v>
      </c>
      <c r="S349" s="7">
        <f t="shared" si="299"/>
        <v>0</v>
      </c>
      <c r="T349" s="7">
        <f t="shared" si="300"/>
        <v>0</v>
      </c>
      <c r="U349" s="7">
        <f t="shared" si="301"/>
        <v>0</v>
      </c>
      <c r="V349" s="7">
        <f t="shared" si="302"/>
        <v>0</v>
      </c>
      <c r="W349" s="91">
        <f t="shared" si="303"/>
        <v>0</v>
      </c>
      <c r="X349" s="91">
        <f t="shared" si="304"/>
        <v>0</v>
      </c>
      <c r="Y349" s="91">
        <f t="shared" si="305"/>
        <v>0</v>
      </c>
      <c r="Z349" s="91">
        <f t="shared" si="306"/>
        <v>0</v>
      </c>
      <c r="AA349" s="102">
        <f t="shared" si="279"/>
        <v>0</v>
      </c>
      <c r="AB349" s="102">
        <f t="shared" si="280"/>
        <v>0</v>
      </c>
      <c r="AC349" s="102">
        <f t="shared" si="281"/>
        <v>0</v>
      </c>
      <c r="AD349" s="106">
        <f t="shared" si="282"/>
        <v>8665.9260755402938</v>
      </c>
      <c r="AE349" s="106">
        <f t="shared" si="283"/>
        <v>0</v>
      </c>
      <c r="AF349" s="106">
        <f t="shared" si="284"/>
        <v>0</v>
      </c>
      <c r="AG349" s="106">
        <f t="shared" si="285"/>
        <v>0</v>
      </c>
      <c r="AH349" s="6">
        <v>0</v>
      </c>
      <c r="AI349" s="1">
        <f t="shared" si="286"/>
        <v>8665.9260755402938</v>
      </c>
    </row>
    <row r="350" spans="1:35">
      <c r="A350" s="26">
        <v>4.8500000000000001E-3</v>
      </c>
      <c r="B350" s="5">
        <f t="shared" si="287"/>
        <v>4.8500000000000001E-3</v>
      </c>
      <c r="C350" s="94"/>
      <c r="D350" s="94"/>
      <c r="E350" s="94" t="s">
        <v>110</v>
      </c>
      <c r="F350" s="25">
        <f t="shared" si="277"/>
        <v>0</v>
      </c>
      <c r="G350" s="25">
        <f t="shared" si="278"/>
        <v>0</v>
      </c>
      <c r="H350" s="7">
        <f t="shared" si="288"/>
        <v>0</v>
      </c>
      <c r="I350" s="7">
        <f t="shared" si="289"/>
        <v>0</v>
      </c>
      <c r="J350" s="7">
        <f t="shared" si="290"/>
        <v>0</v>
      </c>
      <c r="K350" s="7">
        <f t="shared" si="291"/>
        <v>0</v>
      </c>
      <c r="L350" s="7">
        <f t="shared" si="292"/>
        <v>0</v>
      </c>
      <c r="M350" s="7">
        <f t="shared" si="293"/>
        <v>0</v>
      </c>
      <c r="N350" s="7">
        <f t="shared" si="294"/>
        <v>0</v>
      </c>
      <c r="O350" s="7">
        <f t="shared" si="295"/>
        <v>0</v>
      </c>
      <c r="P350" s="7">
        <f t="shared" si="296"/>
        <v>0</v>
      </c>
      <c r="Q350" s="7">
        <f t="shared" si="297"/>
        <v>0</v>
      </c>
      <c r="R350" s="7">
        <f t="shared" si="298"/>
        <v>0</v>
      </c>
      <c r="S350" s="7">
        <f t="shared" si="299"/>
        <v>0</v>
      </c>
      <c r="T350" s="7">
        <f t="shared" si="300"/>
        <v>0</v>
      </c>
      <c r="U350" s="7">
        <f t="shared" si="301"/>
        <v>0</v>
      </c>
      <c r="V350" s="7">
        <f t="shared" si="302"/>
        <v>0</v>
      </c>
      <c r="W350" s="91">
        <f t="shared" si="303"/>
        <v>0</v>
      </c>
      <c r="X350" s="91">
        <f t="shared" si="304"/>
        <v>0</v>
      </c>
      <c r="Y350" s="91">
        <f t="shared" si="305"/>
        <v>0</v>
      </c>
      <c r="Z350" s="91">
        <f t="shared" si="306"/>
        <v>0</v>
      </c>
      <c r="AA350" s="102">
        <f t="shared" si="279"/>
        <v>0</v>
      </c>
      <c r="AB350" s="102">
        <f t="shared" si="280"/>
        <v>0</v>
      </c>
      <c r="AC350" s="102">
        <f t="shared" si="281"/>
        <v>0</v>
      </c>
      <c r="AD350" s="106">
        <f t="shared" si="282"/>
        <v>0</v>
      </c>
      <c r="AE350" s="106">
        <f t="shared" si="283"/>
        <v>0</v>
      </c>
      <c r="AF350" s="106">
        <f t="shared" si="284"/>
        <v>0</v>
      </c>
      <c r="AG350" s="106">
        <f t="shared" si="285"/>
        <v>0</v>
      </c>
      <c r="AH350" s="6">
        <v>0</v>
      </c>
      <c r="AI350" s="1">
        <f t="shared" si="286"/>
        <v>0</v>
      </c>
    </row>
    <row r="351" spans="1:35">
      <c r="A351" s="26">
        <v>4.8599999999999997E-3</v>
      </c>
      <c r="B351" s="5">
        <f t="shared" si="287"/>
        <v>8188.9812379527557</v>
      </c>
      <c r="C351" s="94" t="s">
        <v>400</v>
      </c>
      <c r="D351" s="94" t="s">
        <v>83</v>
      </c>
      <c r="E351" s="94" t="s">
        <v>110</v>
      </c>
      <c r="F351" s="25">
        <f t="shared" si="277"/>
        <v>1</v>
      </c>
      <c r="G351" s="25">
        <f t="shared" si="278"/>
        <v>1</v>
      </c>
      <c r="H351" s="7">
        <f t="shared" si="288"/>
        <v>0</v>
      </c>
      <c r="I351" s="7">
        <f t="shared" si="289"/>
        <v>0</v>
      </c>
      <c r="J351" s="7">
        <f t="shared" si="290"/>
        <v>0</v>
      </c>
      <c r="K351" s="7">
        <f t="shared" si="291"/>
        <v>0</v>
      </c>
      <c r="L351" s="7">
        <f t="shared" si="292"/>
        <v>8188.9763779527557</v>
      </c>
      <c r="M351" s="7">
        <f t="shared" si="293"/>
        <v>0</v>
      </c>
      <c r="N351" s="7">
        <f t="shared" si="294"/>
        <v>0</v>
      </c>
      <c r="O351" s="7">
        <f t="shared" si="295"/>
        <v>0</v>
      </c>
      <c r="P351" s="7">
        <f t="shared" si="296"/>
        <v>0</v>
      </c>
      <c r="Q351" s="7">
        <f t="shared" si="297"/>
        <v>0</v>
      </c>
      <c r="R351" s="7">
        <f t="shared" si="298"/>
        <v>0</v>
      </c>
      <c r="S351" s="7">
        <f t="shared" si="299"/>
        <v>0</v>
      </c>
      <c r="T351" s="7">
        <f t="shared" si="300"/>
        <v>0</v>
      </c>
      <c r="U351" s="7">
        <f t="shared" si="301"/>
        <v>0</v>
      </c>
      <c r="V351" s="7">
        <f t="shared" si="302"/>
        <v>0</v>
      </c>
      <c r="W351" s="91">
        <f t="shared" si="303"/>
        <v>0</v>
      </c>
      <c r="X351" s="91">
        <f t="shared" si="304"/>
        <v>0</v>
      </c>
      <c r="Y351" s="91">
        <f t="shared" si="305"/>
        <v>0</v>
      </c>
      <c r="Z351" s="91">
        <f t="shared" si="306"/>
        <v>0</v>
      </c>
      <c r="AA351" s="102">
        <f t="shared" si="279"/>
        <v>0</v>
      </c>
      <c r="AB351" s="102">
        <f t="shared" si="280"/>
        <v>0</v>
      </c>
      <c r="AC351" s="102">
        <f t="shared" si="281"/>
        <v>0</v>
      </c>
      <c r="AD351" s="106">
        <f t="shared" si="282"/>
        <v>8188.9763779527557</v>
      </c>
      <c r="AE351" s="106">
        <f t="shared" si="283"/>
        <v>0</v>
      </c>
      <c r="AF351" s="106">
        <f t="shared" si="284"/>
        <v>0</v>
      </c>
      <c r="AG351" s="106">
        <f t="shared" si="285"/>
        <v>0</v>
      </c>
      <c r="AH351" s="6">
        <v>0</v>
      </c>
      <c r="AI351" s="1">
        <f t="shared" si="286"/>
        <v>8188.9763779527557</v>
      </c>
    </row>
    <row r="352" spans="1:35">
      <c r="A352" s="26">
        <v>4.8700000000000002E-3</v>
      </c>
      <c r="B352" s="5">
        <f t="shared" si="287"/>
        <v>7870.2751402702706</v>
      </c>
      <c r="C352" s="94" t="s">
        <v>411</v>
      </c>
      <c r="D352" s="94" t="s">
        <v>78</v>
      </c>
      <c r="E352" s="94" t="s">
        <v>110</v>
      </c>
      <c r="F352" s="25">
        <f t="shared" si="277"/>
        <v>1</v>
      </c>
      <c r="G352" s="25">
        <f t="shared" si="278"/>
        <v>1</v>
      </c>
      <c r="H352" s="7">
        <f t="shared" si="288"/>
        <v>0</v>
      </c>
      <c r="I352" s="7">
        <f t="shared" si="289"/>
        <v>0</v>
      </c>
      <c r="J352" s="7">
        <f t="shared" si="290"/>
        <v>0</v>
      </c>
      <c r="K352" s="7">
        <f t="shared" si="291"/>
        <v>0</v>
      </c>
      <c r="L352" s="7">
        <f t="shared" si="292"/>
        <v>7870.2702702702709</v>
      </c>
      <c r="M352" s="7">
        <f t="shared" si="293"/>
        <v>0</v>
      </c>
      <c r="N352" s="7">
        <f t="shared" si="294"/>
        <v>0</v>
      </c>
      <c r="O352" s="7">
        <f t="shared" si="295"/>
        <v>0</v>
      </c>
      <c r="P352" s="7">
        <f t="shared" si="296"/>
        <v>0</v>
      </c>
      <c r="Q352" s="7">
        <f t="shared" si="297"/>
        <v>0</v>
      </c>
      <c r="R352" s="7">
        <f t="shared" si="298"/>
        <v>0</v>
      </c>
      <c r="S352" s="7">
        <f t="shared" si="299"/>
        <v>0</v>
      </c>
      <c r="T352" s="7">
        <f t="shared" si="300"/>
        <v>0</v>
      </c>
      <c r="U352" s="7">
        <f t="shared" si="301"/>
        <v>0</v>
      </c>
      <c r="V352" s="7">
        <f t="shared" si="302"/>
        <v>0</v>
      </c>
      <c r="W352" s="91">
        <f t="shared" si="303"/>
        <v>0</v>
      </c>
      <c r="X352" s="91">
        <f t="shared" si="304"/>
        <v>0</v>
      </c>
      <c r="Y352" s="91">
        <f t="shared" si="305"/>
        <v>0</v>
      </c>
      <c r="Z352" s="91">
        <f t="shared" si="306"/>
        <v>0</v>
      </c>
      <c r="AA352" s="102">
        <f t="shared" si="279"/>
        <v>0</v>
      </c>
      <c r="AB352" s="102">
        <f t="shared" si="280"/>
        <v>0</v>
      </c>
      <c r="AC352" s="102">
        <f t="shared" si="281"/>
        <v>0</v>
      </c>
      <c r="AD352" s="106">
        <f t="shared" si="282"/>
        <v>7870.2702702702709</v>
      </c>
      <c r="AE352" s="106">
        <f t="shared" si="283"/>
        <v>0</v>
      </c>
      <c r="AF352" s="106">
        <f t="shared" si="284"/>
        <v>0</v>
      </c>
      <c r="AG352" s="106">
        <f t="shared" si="285"/>
        <v>0</v>
      </c>
      <c r="AH352" s="6">
        <v>0</v>
      </c>
      <c r="AI352" s="1">
        <f t="shared" si="286"/>
        <v>7870.2702702702709</v>
      </c>
    </row>
    <row r="353" spans="1:35">
      <c r="A353" s="26">
        <v>4.8799999999999998E-3</v>
      </c>
      <c r="B353" s="5">
        <f t="shared" si="287"/>
        <v>7752.9335274973391</v>
      </c>
      <c r="C353" s="94" t="s">
        <v>414</v>
      </c>
      <c r="D353" s="94" t="s">
        <v>83</v>
      </c>
      <c r="E353" s="94" t="s">
        <v>110</v>
      </c>
      <c r="F353" s="25">
        <f t="shared" si="277"/>
        <v>1</v>
      </c>
      <c r="G353" s="25">
        <f t="shared" si="278"/>
        <v>1</v>
      </c>
      <c r="H353" s="7">
        <f t="shared" si="288"/>
        <v>0</v>
      </c>
      <c r="I353" s="7">
        <f t="shared" si="289"/>
        <v>0</v>
      </c>
      <c r="J353" s="7">
        <f t="shared" si="290"/>
        <v>0</v>
      </c>
      <c r="K353" s="7">
        <f t="shared" si="291"/>
        <v>0</v>
      </c>
      <c r="L353" s="7">
        <f t="shared" si="292"/>
        <v>7752.9286474973387</v>
      </c>
      <c r="M353" s="7">
        <f t="shared" si="293"/>
        <v>0</v>
      </c>
      <c r="N353" s="7">
        <f t="shared" si="294"/>
        <v>0</v>
      </c>
      <c r="O353" s="7">
        <f t="shared" si="295"/>
        <v>0</v>
      </c>
      <c r="P353" s="7">
        <f t="shared" si="296"/>
        <v>0</v>
      </c>
      <c r="Q353" s="7">
        <f t="shared" si="297"/>
        <v>0</v>
      </c>
      <c r="R353" s="7">
        <f t="shared" si="298"/>
        <v>0</v>
      </c>
      <c r="S353" s="7">
        <f t="shared" si="299"/>
        <v>0</v>
      </c>
      <c r="T353" s="7">
        <f t="shared" si="300"/>
        <v>0</v>
      </c>
      <c r="U353" s="7">
        <f t="shared" si="301"/>
        <v>0</v>
      </c>
      <c r="V353" s="7">
        <f t="shared" si="302"/>
        <v>0</v>
      </c>
      <c r="W353" s="91">
        <f t="shared" si="303"/>
        <v>0</v>
      </c>
      <c r="X353" s="91">
        <f t="shared" si="304"/>
        <v>0</v>
      </c>
      <c r="Y353" s="91">
        <f t="shared" si="305"/>
        <v>0</v>
      </c>
      <c r="Z353" s="91">
        <f t="shared" si="306"/>
        <v>0</v>
      </c>
      <c r="AA353" s="102">
        <f t="shared" si="279"/>
        <v>0</v>
      </c>
      <c r="AB353" s="102">
        <f t="shared" si="280"/>
        <v>0</v>
      </c>
      <c r="AC353" s="102">
        <f t="shared" si="281"/>
        <v>0</v>
      </c>
      <c r="AD353" s="106">
        <f t="shared" si="282"/>
        <v>7752.9286474973387</v>
      </c>
      <c r="AE353" s="106">
        <f t="shared" si="283"/>
        <v>0</v>
      </c>
      <c r="AF353" s="106">
        <f t="shared" si="284"/>
        <v>0</v>
      </c>
      <c r="AG353" s="106">
        <f t="shared" si="285"/>
        <v>0</v>
      </c>
      <c r="AH353" s="6">
        <v>0</v>
      </c>
      <c r="AI353" s="1">
        <f t="shared" si="286"/>
        <v>7752.9286474973387</v>
      </c>
    </row>
    <row r="354" spans="1:35">
      <c r="A354" s="26">
        <v>4.8900000000000002E-3</v>
      </c>
      <c r="B354" s="5">
        <f t="shared" si="287"/>
        <v>6733.3774621012362</v>
      </c>
      <c r="C354" s="94" t="s">
        <v>423</v>
      </c>
      <c r="D354" s="94" t="s">
        <v>83</v>
      </c>
      <c r="E354" s="94" t="s">
        <v>110</v>
      </c>
      <c r="F354" s="25">
        <f t="shared" si="277"/>
        <v>1</v>
      </c>
      <c r="G354" s="25">
        <f t="shared" si="278"/>
        <v>1</v>
      </c>
      <c r="H354" s="7">
        <f t="shared" si="288"/>
        <v>0</v>
      </c>
      <c r="I354" s="7">
        <f t="shared" si="289"/>
        <v>0</v>
      </c>
      <c r="J354" s="7">
        <f t="shared" si="290"/>
        <v>0</v>
      </c>
      <c r="K354" s="7">
        <f t="shared" si="291"/>
        <v>0</v>
      </c>
      <c r="L354" s="7">
        <f t="shared" si="292"/>
        <v>6733.3725721012361</v>
      </c>
      <c r="M354" s="7">
        <f t="shared" si="293"/>
        <v>0</v>
      </c>
      <c r="N354" s="7">
        <f t="shared" si="294"/>
        <v>0</v>
      </c>
      <c r="O354" s="7">
        <f t="shared" si="295"/>
        <v>0</v>
      </c>
      <c r="P354" s="7">
        <f t="shared" si="296"/>
        <v>0</v>
      </c>
      <c r="Q354" s="7">
        <f t="shared" si="297"/>
        <v>0</v>
      </c>
      <c r="R354" s="7">
        <f t="shared" si="298"/>
        <v>0</v>
      </c>
      <c r="S354" s="7">
        <f t="shared" si="299"/>
        <v>0</v>
      </c>
      <c r="T354" s="7">
        <f t="shared" si="300"/>
        <v>0</v>
      </c>
      <c r="U354" s="7">
        <f t="shared" si="301"/>
        <v>0</v>
      </c>
      <c r="V354" s="7">
        <f t="shared" si="302"/>
        <v>0</v>
      </c>
      <c r="W354" s="91">
        <f t="shared" si="303"/>
        <v>0</v>
      </c>
      <c r="X354" s="91">
        <f t="shared" si="304"/>
        <v>0</v>
      </c>
      <c r="Y354" s="91">
        <f t="shared" si="305"/>
        <v>0</v>
      </c>
      <c r="Z354" s="91">
        <f t="shared" si="306"/>
        <v>0</v>
      </c>
      <c r="AA354" s="102">
        <f t="shared" si="279"/>
        <v>0</v>
      </c>
      <c r="AB354" s="102">
        <f t="shared" si="280"/>
        <v>0</v>
      </c>
      <c r="AC354" s="102">
        <f t="shared" si="281"/>
        <v>0</v>
      </c>
      <c r="AD354" s="106">
        <f t="shared" si="282"/>
        <v>6733.3725721012361</v>
      </c>
      <c r="AE354" s="106">
        <f t="shared" si="283"/>
        <v>0</v>
      </c>
      <c r="AF354" s="106">
        <f t="shared" si="284"/>
        <v>0</v>
      </c>
      <c r="AG354" s="106">
        <f t="shared" si="285"/>
        <v>0</v>
      </c>
      <c r="AH354" s="6">
        <v>0</v>
      </c>
      <c r="AI354" s="1">
        <f t="shared" si="286"/>
        <v>6733.3725721012361</v>
      </c>
    </row>
    <row r="355" spans="1:35">
      <c r="A355" s="26">
        <v>4.8999999999999998E-3</v>
      </c>
      <c r="B355" s="5">
        <f t="shared" si="287"/>
        <v>8092.9194064552212</v>
      </c>
      <c r="C355" s="94" t="s">
        <v>447</v>
      </c>
      <c r="D355" s="94" t="s">
        <v>81</v>
      </c>
      <c r="E355" s="94" t="s">
        <v>110</v>
      </c>
      <c r="F355" s="25">
        <f t="shared" si="277"/>
        <v>1</v>
      </c>
      <c r="G355" s="25">
        <f t="shared" si="278"/>
        <v>1</v>
      </c>
      <c r="H355" s="7">
        <f t="shared" si="288"/>
        <v>0</v>
      </c>
      <c r="I355" s="7">
        <f t="shared" si="289"/>
        <v>0</v>
      </c>
      <c r="J355" s="7">
        <f t="shared" si="290"/>
        <v>0</v>
      </c>
      <c r="K355" s="7">
        <f t="shared" si="291"/>
        <v>0</v>
      </c>
      <c r="L355" s="7">
        <f t="shared" si="292"/>
        <v>0</v>
      </c>
      <c r="M355" s="7">
        <f t="shared" si="293"/>
        <v>8092.9145064552213</v>
      </c>
      <c r="N355" s="7">
        <f t="shared" si="294"/>
        <v>0</v>
      </c>
      <c r="O355" s="7">
        <f t="shared" si="295"/>
        <v>0</v>
      </c>
      <c r="P355" s="7">
        <f t="shared" si="296"/>
        <v>0</v>
      </c>
      <c r="Q355" s="7">
        <f t="shared" si="297"/>
        <v>0</v>
      </c>
      <c r="R355" s="7">
        <f t="shared" si="298"/>
        <v>0</v>
      </c>
      <c r="S355" s="7">
        <f t="shared" si="299"/>
        <v>0</v>
      </c>
      <c r="T355" s="7">
        <f t="shared" si="300"/>
        <v>0</v>
      </c>
      <c r="U355" s="7">
        <f t="shared" si="301"/>
        <v>0</v>
      </c>
      <c r="V355" s="7">
        <f t="shared" si="302"/>
        <v>0</v>
      </c>
      <c r="W355" s="91">
        <f t="shared" si="303"/>
        <v>0</v>
      </c>
      <c r="X355" s="91">
        <f t="shared" si="304"/>
        <v>0</v>
      </c>
      <c r="Y355" s="91">
        <f t="shared" si="305"/>
        <v>0</v>
      </c>
      <c r="Z355" s="91">
        <f t="shared" si="306"/>
        <v>0</v>
      </c>
      <c r="AA355" s="102">
        <f t="shared" si="279"/>
        <v>0</v>
      </c>
      <c r="AB355" s="102">
        <f t="shared" si="280"/>
        <v>0</v>
      </c>
      <c r="AC355" s="102">
        <f t="shared" si="281"/>
        <v>0</v>
      </c>
      <c r="AD355" s="106">
        <f t="shared" si="282"/>
        <v>8092.9145064552213</v>
      </c>
      <c r="AE355" s="106">
        <f t="shared" si="283"/>
        <v>0</v>
      </c>
      <c r="AF355" s="106">
        <f t="shared" si="284"/>
        <v>0</v>
      </c>
      <c r="AG355" s="106">
        <f t="shared" si="285"/>
        <v>0</v>
      </c>
      <c r="AH355" s="6">
        <v>0</v>
      </c>
      <c r="AI355" s="1">
        <f t="shared" si="286"/>
        <v>8092.9145064552213</v>
      </c>
    </row>
    <row r="356" spans="1:35">
      <c r="A356" s="26">
        <v>4.9100000000000003E-3</v>
      </c>
      <c r="B356" s="5">
        <f t="shared" si="287"/>
        <v>4.9100000000000003E-3</v>
      </c>
      <c r="C356" s="94"/>
      <c r="D356" s="94"/>
      <c r="E356" s="94" t="s">
        <v>110</v>
      </c>
      <c r="F356" s="25">
        <f t="shared" si="277"/>
        <v>0</v>
      </c>
      <c r="G356" s="25">
        <f t="shared" si="278"/>
        <v>0</v>
      </c>
      <c r="H356" s="7">
        <f t="shared" si="288"/>
        <v>0</v>
      </c>
      <c r="I356" s="7">
        <f t="shared" si="289"/>
        <v>0</v>
      </c>
      <c r="J356" s="7">
        <f t="shared" si="290"/>
        <v>0</v>
      </c>
      <c r="K356" s="7">
        <f t="shared" si="291"/>
        <v>0</v>
      </c>
      <c r="L356" s="7">
        <f t="shared" si="292"/>
        <v>0</v>
      </c>
      <c r="M356" s="7">
        <f t="shared" si="293"/>
        <v>0</v>
      </c>
      <c r="N356" s="7">
        <f t="shared" si="294"/>
        <v>0</v>
      </c>
      <c r="O356" s="7">
        <f t="shared" si="295"/>
        <v>0</v>
      </c>
      <c r="P356" s="7">
        <f t="shared" si="296"/>
        <v>0</v>
      </c>
      <c r="Q356" s="7">
        <f t="shared" si="297"/>
        <v>0</v>
      </c>
      <c r="R356" s="7">
        <f t="shared" si="298"/>
        <v>0</v>
      </c>
      <c r="S356" s="7">
        <f t="shared" si="299"/>
        <v>0</v>
      </c>
      <c r="T356" s="7">
        <f t="shared" si="300"/>
        <v>0</v>
      </c>
      <c r="U356" s="7">
        <f t="shared" si="301"/>
        <v>0</v>
      </c>
      <c r="V356" s="7">
        <f t="shared" si="302"/>
        <v>0</v>
      </c>
      <c r="W356" s="91">
        <f t="shared" si="303"/>
        <v>0</v>
      </c>
      <c r="X356" s="91">
        <f t="shared" si="304"/>
        <v>0</v>
      </c>
      <c r="Y356" s="91">
        <f t="shared" si="305"/>
        <v>0</v>
      </c>
      <c r="Z356" s="91">
        <f t="shared" si="306"/>
        <v>0</v>
      </c>
      <c r="AA356" s="102">
        <f t="shared" si="279"/>
        <v>0</v>
      </c>
      <c r="AB356" s="102">
        <f t="shared" si="280"/>
        <v>0</v>
      </c>
      <c r="AC356" s="102">
        <f t="shared" si="281"/>
        <v>0</v>
      </c>
      <c r="AD356" s="106">
        <f t="shared" si="282"/>
        <v>0</v>
      </c>
      <c r="AE356" s="106">
        <f t="shared" si="283"/>
        <v>0</v>
      </c>
      <c r="AF356" s="106">
        <f t="shared" si="284"/>
        <v>0</v>
      </c>
      <c r="AG356" s="106">
        <f t="shared" si="285"/>
        <v>0</v>
      </c>
      <c r="AH356" s="6">
        <v>0</v>
      </c>
      <c r="AI356" s="1">
        <f t="shared" si="286"/>
        <v>0</v>
      </c>
    </row>
    <row r="357" spans="1:35">
      <c r="A357" s="26">
        <v>4.9199999999999999E-3</v>
      </c>
      <c r="B357" s="5">
        <f t="shared" si="287"/>
        <v>8065.8610496859183</v>
      </c>
      <c r="C357" s="94" t="s">
        <v>449</v>
      </c>
      <c r="D357" s="94" t="s">
        <v>164</v>
      </c>
      <c r="E357" s="94" t="s">
        <v>110</v>
      </c>
      <c r="F357" s="25">
        <f t="shared" si="277"/>
        <v>1</v>
      </c>
      <c r="G357" s="25">
        <f t="shared" si="278"/>
        <v>1</v>
      </c>
      <c r="H357" s="7">
        <f t="shared" si="288"/>
        <v>0</v>
      </c>
      <c r="I357" s="7">
        <f t="shared" si="289"/>
        <v>0</v>
      </c>
      <c r="J357" s="7">
        <f t="shared" si="290"/>
        <v>0</v>
      </c>
      <c r="K357" s="7">
        <f t="shared" si="291"/>
        <v>0</v>
      </c>
      <c r="L357" s="7">
        <f t="shared" si="292"/>
        <v>0</v>
      </c>
      <c r="M357" s="7">
        <f t="shared" si="293"/>
        <v>8065.8561296859179</v>
      </c>
      <c r="N357" s="7">
        <f t="shared" si="294"/>
        <v>0</v>
      </c>
      <c r="O357" s="7">
        <f t="shared" si="295"/>
        <v>0</v>
      </c>
      <c r="P357" s="7">
        <f t="shared" si="296"/>
        <v>0</v>
      </c>
      <c r="Q357" s="7">
        <f t="shared" si="297"/>
        <v>0</v>
      </c>
      <c r="R357" s="7">
        <f t="shared" si="298"/>
        <v>0</v>
      </c>
      <c r="S357" s="7">
        <f t="shared" si="299"/>
        <v>0</v>
      </c>
      <c r="T357" s="7">
        <f t="shared" si="300"/>
        <v>0</v>
      </c>
      <c r="U357" s="7">
        <f t="shared" si="301"/>
        <v>0</v>
      </c>
      <c r="V357" s="7">
        <f t="shared" si="302"/>
        <v>0</v>
      </c>
      <c r="W357" s="91">
        <f t="shared" si="303"/>
        <v>0</v>
      </c>
      <c r="X357" s="91">
        <f t="shared" si="304"/>
        <v>0</v>
      </c>
      <c r="Y357" s="91">
        <f t="shared" si="305"/>
        <v>0</v>
      </c>
      <c r="Z357" s="91">
        <f t="shared" si="306"/>
        <v>0</v>
      </c>
      <c r="AA357" s="102">
        <f t="shared" si="279"/>
        <v>0</v>
      </c>
      <c r="AB357" s="102">
        <f t="shared" si="280"/>
        <v>0</v>
      </c>
      <c r="AC357" s="102">
        <f t="shared" si="281"/>
        <v>0</v>
      </c>
      <c r="AD357" s="106">
        <f t="shared" si="282"/>
        <v>8065.8561296859179</v>
      </c>
      <c r="AE357" s="106">
        <f t="shared" si="283"/>
        <v>0</v>
      </c>
      <c r="AF357" s="106">
        <f t="shared" si="284"/>
        <v>0</v>
      </c>
      <c r="AG357" s="106">
        <f t="shared" si="285"/>
        <v>0</v>
      </c>
      <c r="AH357" s="6">
        <v>0</v>
      </c>
      <c r="AI357" s="1">
        <f t="shared" si="286"/>
        <v>8065.8561296859179</v>
      </c>
    </row>
    <row r="358" spans="1:35">
      <c r="A358" s="26">
        <v>4.9300000000000004E-3</v>
      </c>
      <c r="B358" s="5">
        <f t="shared" si="287"/>
        <v>7941.9442755706305</v>
      </c>
      <c r="C358" s="94" t="s">
        <v>450</v>
      </c>
      <c r="D358" s="94" t="s">
        <v>99</v>
      </c>
      <c r="E358" s="94" t="s">
        <v>110</v>
      </c>
      <c r="F358" s="25">
        <f t="shared" si="277"/>
        <v>1</v>
      </c>
      <c r="G358" s="25">
        <f t="shared" si="278"/>
        <v>1</v>
      </c>
      <c r="H358" s="7">
        <f t="shared" si="288"/>
        <v>0</v>
      </c>
      <c r="I358" s="7">
        <f t="shared" si="289"/>
        <v>0</v>
      </c>
      <c r="J358" s="7">
        <f t="shared" si="290"/>
        <v>0</v>
      </c>
      <c r="K358" s="7">
        <f t="shared" si="291"/>
        <v>0</v>
      </c>
      <c r="L358" s="7">
        <f t="shared" si="292"/>
        <v>0</v>
      </c>
      <c r="M358" s="7">
        <f t="shared" si="293"/>
        <v>7941.9393455706304</v>
      </c>
      <c r="N358" s="7">
        <f t="shared" si="294"/>
        <v>0</v>
      </c>
      <c r="O358" s="7">
        <f t="shared" si="295"/>
        <v>0</v>
      </c>
      <c r="P358" s="7">
        <f t="shared" si="296"/>
        <v>0</v>
      </c>
      <c r="Q358" s="7">
        <f t="shared" si="297"/>
        <v>0</v>
      </c>
      <c r="R358" s="7">
        <f t="shared" si="298"/>
        <v>0</v>
      </c>
      <c r="S358" s="7">
        <f t="shared" si="299"/>
        <v>0</v>
      </c>
      <c r="T358" s="7">
        <f t="shared" si="300"/>
        <v>0</v>
      </c>
      <c r="U358" s="7">
        <f t="shared" si="301"/>
        <v>0</v>
      </c>
      <c r="V358" s="7">
        <f t="shared" si="302"/>
        <v>0</v>
      </c>
      <c r="W358" s="91">
        <f t="shared" si="303"/>
        <v>0</v>
      </c>
      <c r="X358" s="91">
        <f t="shared" si="304"/>
        <v>0</v>
      </c>
      <c r="Y358" s="91">
        <f t="shared" si="305"/>
        <v>0</v>
      </c>
      <c r="Z358" s="91">
        <f t="shared" si="306"/>
        <v>0</v>
      </c>
      <c r="AA358" s="102">
        <f t="shared" si="279"/>
        <v>0</v>
      </c>
      <c r="AB358" s="102">
        <f t="shared" si="280"/>
        <v>0</v>
      </c>
      <c r="AC358" s="102">
        <f t="shared" si="281"/>
        <v>0</v>
      </c>
      <c r="AD358" s="106">
        <f t="shared" si="282"/>
        <v>7941.9393455706304</v>
      </c>
      <c r="AE358" s="106">
        <f t="shared" si="283"/>
        <v>0</v>
      </c>
      <c r="AF358" s="106">
        <f t="shared" si="284"/>
        <v>0</v>
      </c>
      <c r="AG358" s="106">
        <f t="shared" si="285"/>
        <v>0</v>
      </c>
      <c r="AH358" s="6">
        <v>0</v>
      </c>
      <c r="AI358" s="1">
        <f t="shared" si="286"/>
        <v>7941.9393455706304</v>
      </c>
    </row>
    <row r="359" spans="1:35">
      <c r="A359" s="26">
        <v>4.9399999999999999E-3</v>
      </c>
      <c r="B359" s="5">
        <f t="shared" si="287"/>
        <v>4.9399999999999999E-3</v>
      </c>
      <c r="C359" s="94"/>
      <c r="D359" s="94"/>
      <c r="E359" s="94" t="s">
        <v>110</v>
      </c>
      <c r="F359" s="25">
        <f t="shared" si="277"/>
        <v>0</v>
      </c>
      <c r="G359" s="25">
        <f t="shared" si="278"/>
        <v>0</v>
      </c>
      <c r="H359" s="7">
        <f t="shared" si="288"/>
        <v>0</v>
      </c>
      <c r="I359" s="7">
        <f t="shared" si="289"/>
        <v>0</v>
      </c>
      <c r="J359" s="7">
        <f t="shared" si="290"/>
        <v>0</v>
      </c>
      <c r="K359" s="7">
        <f t="shared" si="291"/>
        <v>0</v>
      </c>
      <c r="L359" s="7">
        <f t="shared" si="292"/>
        <v>0</v>
      </c>
      <c r="M359" s="7">
        <f t="shared" si="293"/>
        <v>0</v>
      </c>
      <c r="N359" s="7">
        <f t="shared" si="294"/>
        <v>0</v>
      </c>
      <c r="O359" s="7">
        <f t="shared" si="295"/>
        <v>0</v>
      </c>
      <c r="P359" s="7">
        <f t="shared" si="296"/>
        <v>0</v>
      </c>
      <c r="Q359" s="7">
        <f t="shared" si="297"/>
        <v>0</v>
      </c>
      <c r="R359" s="7">
        <f t="shared" si="298"/>
        <v>0</v>
      </c>
      <c r="S359" s="7">
        <f t="shared" si="299"/>
        <v>0</v>
      </c>
      <c r="T359" s="7">
        <f t="shared" si="300"/>
        <v>0</v>
      </c>
      <c r="U359" s="7">
        <f t="shared" si="301"/>
        <v>0</v>
      </c>
      <c r="V359" s="7">
        <f t="shared" si="302"/>
        <v>0</v>
      </c>
      <c r="W359" s="91">
        <f t="shared" si="303"/>
        <v>0</v>
      </c>
      <c r="X359" s="91">
        <f t="shared" si="304"/>
        <v>0</v>
      </c>
      <c r="Y359" s="91">
        <f t="shared" si="305"/>
        <v>0</v>
      </c>
      <c r="Z359" s="91">
        <f t="shared" si="306"/>
        <v>0</v>
      </c>
      <c r="AA359" s="102">
        <f t="shared" si="279"/>
        <v>0</v>
      </c>
      <c r="AB359" s="102">
        <f t="shared" si="280"/>
        <v>0</v>
      </c>
      <c r="AC359" s="102">
        <f t="shared" si="281"/>
        <v>0</v>
      </c>
      <c r="AD359" s="106">
        <f t="shared" si="282"/>
        <v>0</v>
      </c>
      <c r="AE359" s="106">
        <f t="shared" si="283"/>
        <v>0</v>
      </c>
      <c r="AF359" s="106">
        <f t="shared" si="284"/>
        <v>0</v>
      </c>
      <c r="AG359" s="106">
        <f t="shared" si="285"/>
        <v>0</v>
      </c>
      <c r="AH359" s="6">
        <v>0</v>
      </c>
      <c r="AI359" s="1">
        <f t="shared" si="286"/>
        <v>0</v>
      </c>
    </row>
    <row r="360" spans="1:35">
      <c r="A360" s="26">
        <v>4.9500000000000004E-3</v>
      </c>
      <c r="B360" s="5">
        <f t="shared" si="287"/>
        <v>4.9500000000000004E-3</v>
      </c>
      <c r="C360" s="94"/>
      <c r="D360" s="94"/>
      <c r="E360" s="94" t="s">
        <v>110</v>
      </c>
      <c r="F360" s="25">
        <f t="shared" si="277"/>
        <v>0</v>
      </c>
      <c r="G360" s="25">
        <f t="shared" si="278"/>
        <v>0</v>
      </c>
      <c r="H360" s="7">
        <f t="shared" si="288"/>
        <v>0</v>
      </c>
      <c r="I360" s="7">
        <f t="shared" si="289"/>
        <v>0</v>
      </c>
      <c r="J360" s="7">
        <f t="shared" si="290"/>
        <v>0</v>
      </c>
      <c r="K360" s="7">
        <f t="shared" si="291"/>
        <v>0</v>
      </c>
      <c r="L360" s="7">
        <f t="shared" si="292"/>
        <v>0</v>
      </c>
      <c r="M360" s="7">
        <f t="shared" si="293"/>
        <v>0</v>
      </c>
      <c r="N360" s="7">
        <f t="shared" si="294"/>
        <v>0</v>
      </c>
      <c r="O360" s="7">
        <f t="shared" si="295"/>
        <v>0</v>
      </c>
      <c r="P360" s="7">
        <f t="shared" si="296"/>
        <v>0</v>
      </c>
      <c r="Q360" s="7">
        <f t="shared" si="297"/>
        <v>0</v>
      </c>
      <c r="R360" s="7">
        <f t="shared" si="298"/>
        <v>0</v>
      </c>
      <c r="S360" s="7">
        <f t="shared" si="299"/>
        <v>0</v>
      </c>
      <c r="T360" s="7">
        <f t="shared" si="300"/>
        <v>0</v>
      </c>
      <c r="U360" s="7">
        <f t="shared" si="301"/>
        <v>0</v>
      </c>
      <c r="V360" s="7">
        <f t="shared" si="302"/>
        <v>0</v>
      </c>
      <c r="W360" s="91">
        <f t="shared" si="303"/>
        <v>0</v>
      </c>
      <c r="X360" s="91">
        <f t="shared" si="304"/>
        <v>0</v>
      </c>
      <c r="Y360" s="91">
        <f t="shared" si="305"/>
        <v>0</v>
      </c>
      <c r="Z360" s="91">
        <f t="shared" si="306"/>
        <v>0</v>
      </c>
      <c r="AA360" s="102">
        <f t="shared" si="279"/>
        <v>0</v>
      </c>
      <c r="AB360" s="102">
        <f t="shared" si="280"/>
        <v>0</v>
      </c>
      <c r="AC360" s="102">
        <f t="shared" si="281"/>
        <v>0</v>
      </c>
      <c r="AD360" s="106">
        <f t="shared" si="282"/>
        <v>0</v>
      </c>
      <c r="AE360" s="106">
        <f t="shared" si="283"/>
        <v>0</v>
      </c>
      <c r="AF360" s="106">
        <f t="shared" si="284"/>
        <v>0</v>
      </c>
      <c r="AG360" s="106">
        <f t="shared" si="285"/>
        <v>0</v>
      </c>
      <c r="AH360" s="6">
        <v>0</v>
      </c>
      <c r="AI360" s="1">
        <f t="shared" si="286"/>
        <v>0</v>
      </c>
    </row>
    <row r="361" spans="1:35">
      <c r="A361" s="26">
        <v>4.96E-3</v>
      </c>
      <c r="B361" s="5">
        <f t="shared" si="287"/>
        <v>4.96E-3</v>
      </c>
      <c r="C361" s="94"/>
      <c r="D361" s="94"/>
      <c r="E361" s="94" t="s">
        <v>110</v>
      </c>
      <c r="F361" s="25">
        <f t="shared" si="277"/>
        <v>0</v>
      </c>
      <c r="G361" s="25">
        <f t="shared" si="278"/>
        <v>0</v>
      </c>
      <c r="H361" s="7">
        <f t="shared" si="288"/>
        <v>0</v>
      </c>
      <c r="I361" s="7">
        <f t="shared" si="289"/>
        <v>0</v>
      </c>
      <c r="J361" s="7">
        <f t="shared" si="290"/>
        <v>0</v>
      </c>
      <c r="K361" s="7">
        <f t="shared" si="291"/>
        <v>0</v>
      </c>
      <c r="L361" s="7">
        <f t="shared" si="292"/>
        <v>0</v>
      </c>
      <c r="M361" s="7">
        <f t="shared" si="293"/>
        <v>0</v>
      </c>
      <c r="N361" s="7">
        <f t="shared" si="294"/>
        <v>0</v>
      </c>
      <c r="O361" s="7">
        <f t="shared" si="295"/>
        <v>0</v>
      </c>
      <c r="P361" s="7">
        <f t="shared" si="296"/>
        <v>0</v>
      </c>
      <c r="Q361" s="7">
        <f t="shared" si="297"/>
        <v>0</v>
      </c>
      <c r="R361" s="7">
        <f t="shared" si="298"/>
        <v>0</v>
      </c>
      <c r="S361" s="7">
        <f t="shared" si="299"/>
        <v>0</v>
      </c>
      <c r="T361" s="7">
        <f t="shared" si="300"/>
        <v>0</v>
      </c>
      <c r="U361" s="7">
        <f t="shared" si="301"/>
        <v>0</v>
      </c>
      <c r="V361" s="7">
        <f t="shared" si="302"/>
        <v>0</v>
      </c>
      <c r="W361" s="91">
        <f t="shared" si="303"/>
        <v>0</v>
      </c>
      <c r="X361" s="91">
        <f t="shared" si="304"/>
        <v>0</v>
      </c>
      <c r="Y361" s="91">
        <f t="shared" si="305"/>
        <v>0</v>
      </c>
      <c r="Z361" s="91">
        <f t="shared" si="306"/>
        <v>0</v>
      </c>
      <c r="AA361" s="102">
        <f t="shared" si="279"/>
        <v>0</v>
      </c>
      <c r="AB361" s="102">
        <f t="shared" si="280"/>
        <v>0</v>
      </c>
      <c r="AC361" s="102">
        <f t="shared" si="281"/>
        <v>0</v>
      </c>
      <c r="AD361" s="106">
        <f t="shared" si="282"/>
        <v>0</v>
      </c>
      <c r="AE361" s="106">
        <f t="shared" si="283"/>
        <v>0</v>
      </c>
      <c r="AF361" s="106">
        <f t="shared" si="284"/>
        <v>0</v>
      </c>
      <c r="AG361" s="106">
        <f t="shared" si="285"/>
        <v>0</v>
      </c>
      <c r="AH361" s="6">
        <v>0</v>
      </c>
      <c r="AI361" s="1">
        <f t="shared" si="286"/>
        <v>0</v>
      </c>
    </row>
    <row r="362" spans="1:35">
      <c r="A362" s="26">
        <v>4.9699999999999996E-3</v>
      </c>
      <c r="B362" s="5">
        <f t="shared" si="287"/>
        <v>4.9699999999999996E-3</v>
      </c>
      <c r="C362" s="94"/>
      <c r="D362" s="94"/>
      <c r="E362" s="94" t="s">
        <v>110</v>
      </c>
      <c r="F362" s="25">
        <f t="shared" si="277"/>
        <v>0</v>
      </c>
      <c r="G362" s="25">
        <f t="shared" si="278"/>
        <v>0</v>
      </c>
      <c r="H362" s="7">
        <f t="shared" si="288"/>
        <v>0</v>
      </c>
      <c r="I362" s="7">
        <f t="shared" si="289"/>
        <v>0</v>
      </c>
      <c r="J362" s="7">
        <f t="shared" si="290"/>
        <v>0</v>
      </c>
      <c r="K362" s="7">
        <f t="shared" si="291"/>
        <v>0</v>
      </c>
      <c r="L362" s="7">
        <f t="shared" si="292"/>
        <v>0</v>
      </c>
      <c r="M362" s="7">
        <f t="shared" si="293"/>
        <v>0</v>
      </c>
      <c r="N362" s="7">
        <f t="shared" si="294"/>
        <v>0</v>
      </c>
      <c r="O362" s="7">
        <f t="shared" si="295"/>
        <v>0</v>
      </c>
      <c r="P362" s="7">
        <f t="shared" si="296"/>
        <v>0</v>
      </c>
      <c r="Q362" s="7">
        <f t="shared" si="297"/>
        <v>0</v>
      </c>
      <c r="R362" s="7">
        <f t="shared" si="298"/>
        <v>0</v>
      </c>
      <c r="S362" s="7">
        <f t="shared" si="299"/>
        <v>0</v>
      </c>
      <c r="T362" s="7">
        <f t="shared" si="300"/>
        <v>0</v>
      </c>
      <c r="U362" s="7">
        <f t="shared" si="301"/>
        <v>0</v>
      </c>
      <c r="V362" s="7">
        <f t="shared" si="302"/>
        <v>0</v>
      </c>
      <c r="W362" s="91">
        <f t="shared" si="303"/>
        <v>0</v>
      </c>
      <c r="X362" s="91">
        <f t="shared" si="304"/>
        <v>0</v>
      </c>
      <c r="Y362" s="91">
        <f t="shared" si="305"/>
        <v>0</v>
      </c>
      <c r="Z362" s="91">
        <f t="shared" si="306"/>
        <v>0</v>
      </c>
      <c r="AA362" s="102">
        <f t="shared" si="279"/>
        <v>0</v>
      </c>
      <c r="AB362" s="102">
        <f t="shared" si="280"/>
        <v>0</v>
      </c>
      <c r="AC362" s="102">
        <f t="shared" si="281"/>
        <v>0</v>
      </c>
      <c r="AD362" s="106">
        <f t="shared" si="282"/>
        <v>0</v>
      </c>
      <c r="AE362" s="106">
        <f t="shared" si="283"/>
        <v>0</v>
      </c>
      <c r="AF362" s="106">
        <f t="shared" si="284"/>
        <v>0</v>
      </c>
      <c r="AG362" s="106">
        <f t="shared" si="285"/>
        <v>0</v>
      </c>
      <c r="AH362" s="6">
        <v>0</v>
      </c>
      <c r="AI362" s="1">
        <f t="shared" si="286"/>
        <v>0</v>
      </c>
    </row>
    <row r="363" spans="1:35">
      <c r="A363" s="26">
        <v>4.9800000000000001E-3</v>
      </c>
      <c r="B363" s="5">
        <f t="shared" si="287"/>
        <v>4.9800000000000001E-3</v>
      </c>
      <c r="C363" s="94"/>
      <c r="D363" s="94"/>
      <c r="E363" s="94" t="s">
        <v>110</v>
      </c>
      <c r="F363" s="25">
        <f t="shared" si="277"/>
        <v>0</v>
      </c>
      <c r="G363" s="25">
        <f t="shared" si="278"/>
        <v>0</v>
      </c>
      <c r="H363" s="7">
        <f t="shared" si="288"/>
        <v>0</v>
      </c>
      <c r="I363" s="7">
        <f t="shared" si="289"/>
        <v>0</v>
      </c>
      <c r="J363" s="7">
        <f t="shared" si="290"/>
        <v>0</v>
      </c>
      <c r="K363" s="7">
        <f t="shared" si="291"/>
        <v>0</v>
      </c>
      <c r="L363" s="7">
        <f t="shared" si="292"/>
        <v>0</v>
      </c>
      <c r="M363" s="7">
        <f t="shared" si="293"/>
        <v>0</v>
      </c>
      <c r="N363" s="7">
        <f t="shared" si="294"/>
        <v>0</v>
      </c>
      <c r="O363" s="7">
        <f t="shared" si="295"/>
        <v>0</v>
      </c>
      <c r="P363" s="7">
        <f t="shared" si="296"/>
        <v>0</v>
      </c>
      <c r="Q363" s="7">
        <f t="shared" si="297"/>
        <v>0</v>
      </c>
      <c r="R363" s="7">
        <f t="shared" si="298"/>
        <v>0</v>
      </c>
      <c r="S363" s="7">
        <f t="shared" si="299"/>
        <v>0</v>
      </c>
      <c r="T363" s="7">
        <f t="shared" si="300"/>
        <v>0</v>
      </c>
      <c r="U363" s="7">
        <f t="shared" si="301"/>
        <v>0</v>
      </c>
      <c r="V363" s="7">
        <f t="shared" si="302"/>
        <v>0</v>
      </c>
      <c r="W363" s="91">
        <f t="shared" si="303"/>
        <v>0</v>
      </c>
      <c r="X363" s="91">
        <f t="shared" si="304"/>
        <v>0</v>
      </c>
      <c r="Y363" s="91">
        <f t="shared" si="305"/>
        <v>0</v>
      </c>
      <c r="Z363" s="91">
        <f t="shared" si="306"/>
        <v>0</v>
      </c>
      <c r="AA363" s="102">
        <f t="shared" si="279"/>
        <v>0</v>
      </c>
      <c r="AB363" s="102">
        <f t="shared" si="280"/>
        <v>0</v>
      </c>
      <c r="AC363" s="102">
        <f t="shared" si="281"/>
        <v>0</v>
      </c>
      <c r="AD363" s="106">
        <f t="shared" si="282"/>
        <v>0</v>
      </c>
      <c r="AE363" s="106">
        <f t="shared" si="283"/>
        <v>0</v>
      </c>
      <c r="AF363" s="106">
        <f t="shared" si="284"/>
        <v>0</v>
      </c>
      <c r="AG363" s="106">
        <f t="shared" si="285"/>
        <v>0</v>
      </c>
      <c r="AH363" s="6">
        <v>0</v>
      </c>
      <c r="AI363" s="1">
        <f t="shared" si="286"/>
        <v>0</v>
      </c>
    </row>
    <row r="364" spans="1:35">
      <c r="A364" s="26">
        <v>4.9899999999999996E-3</v>
      </c>
      <c r="B364" s="5">
        <f t="shared" si="287"/>
        <v>4.9899999999999996E-3</v>
      </c>
      <c r="C364" s="94"/>
      <c r="D364" s="94"/>
      <c r="E364" s="94" t="s">
        <v>110</v>
      </c>
      <c r="F364" s="25">
        <f t="shared" si="277"/>
        <v>0</v>
      </c>
      <c r="G364" s="25">
        <f t="shared" si="278"/>
        <v>0</v>
      </c>
      <c r="H364" s="7">
        <f t="shared" si="288"/>
        <v>0</v>
      </c>
      <c r="I364" s="7">
        <f t="shared" si="289"/>
        <v>0</v>
      </c>
      <c r="J364" s="7">
        <f t="shared" si="290"/>
        <v>0</v>
      </c>
      <c r="K364" s="7">
        <f t="shared" si="291"/>
        <v>0</v>
      </c>
      <c r="L364" s="7">
        <f t="shared" si="292"/>
        <v>0</v>
      </c>
      <c r="M364" s="7">
        <f t="shared" si="293"/>
        <v>0</v>
      </c>
      <c r="N364" s="7">
        <f t="shared" si="294"/>
        <v>0</v>
      </c>
      <c r="O364" s="7">
        <f t="shared" si="295"/>
        <v>0</v>
      </c>
      <c r="P364" s="7">
        <f t="shared" si="296"/>
        <v>0</v>
      </c>
      <c r="Q364" s="7">
        <f t="shared" si="297"/>
        <v>0</v>
      </c>
      <c r="R364" s="7">
        <f t="shared" si="298"/>
        <v>0</v>
      </c>
      <c r="S364" s="7">
        <f t="shared" si="299"/>
        <v>0</v>
      </c>
      <c r="T364" s="7">
        <f t="shared" si="300"/>
        <v>0</v>
      </c>
      <c r="U364" s="7">
        <f t="shared" si="301"/>
        <v>0</v>
      </c>
      <c r="V364" s="7">
        <f t="shared" si="302"/>
        <v>0</v>
      </c>
      <c r="W364" s="91">
        <f t="shared" si="303"/>
        <v>0</v>
      </c>
      <c r="X364" s="91">
        <f t="shared" si="304"/>
        <v>0</v>
      </c>
      <c r="Y364" s="91">
        <f t="shared" si="305"/>
        <v>0</v>
      </c>
      <c r="Z364" s="91">
        <f t="shared" si="306"/>
        <v>0</v>
      </c>
      <c r="AA364" s="102">
        <f t="shared" si="279"/>
        <v>0</v>
      </c>
      <c r="AB364" s="102">
        <f t="shared" si="280"/>
        <v>0</v>
      </c>
      <c r="AC364" s="102">
        <f t="shared" si="281"/>
        <v>0</v>
      </c>
      <c r="AD364" s="106">
        <f t="shared" si="282"/>
        <v>0</v>
      </c>
      <c r="AE364" s="106">
        <f t="shared" si="283"/>
        <v>0</v>
      </c>
      <c r="AF364" s="106">
        <f t="shared" si="284"/>
        <v>0</v>
      </c>
      <c r="AG364" s="106">
        <f t="shared" si="285"/>
        <v>0</v>
      </c>
      <c r="AH364" s="6">
        <v>0</v>
      </c>
      <c r="AI364" s="1">
        <f t="shared" si="286"/>
        <v>0</v>
      </c>
    </row>
    <row r="365" spans="1:35">
      <c r="A365" s="26">
        <v>5.0000000000000001E-3</v>
      </c>
      <c r="B365" s="5">
        <f t="shared" si="287"/>
        <v>5.0000000000000001E-3</v>
      </c>
      <c r="C365" s="94"/>
      <c r="D365" s="94"/>
      <c r="E365" s="94" t="s">
        <v>110</v>
      </c>
      <c r="F365" s="25">
        <f t="shared" si="277"/>
        <v>0</v>
      </c>
      <c r="G365" s="25">
        <f t="shared" si="278"/>
        <v>0</v>
      </c>
      <c r="H365" s="7">
        <f t="shared" si="288"/>
        <v>0</v>
      </c>
      <c r="I365" s="7">
        <f t="shared" si="289"/>
        <v>0</v>
      </c>
      <c r="J365" s="7">
        <f t="shared" si="290"/>
        <v>0</v>
      </c>
      <c r="K365" s="7">
        <f t="shared" si="291"/>
        <v>0</v>
      </c>
      <c r="L365" s="7">
        <f t="shared" si="292"/>
        <v>0</v>
      </c>
      <c r="M365" s="7">
        <f t="shared" si="293"/>
        <v>0</v>
      </c>
      <c r="N365" s="7">
        <f t="shared" si="294"/>
        <v>0</v>
      </c>
      <c r="O365" s="7">
        <f t="shared" si="295"/>
        <v>0</v>
      </c>
      <c r="P365" s="7">
        <f t="shared" si="296"/>
        <v>0</v>
      </c>
      <c r="Q365" s="7">
        <f t="shared" si="297"/>
        <v>0</v>
      </c>
      <c r="R365" s="7">
        <f t="shared" si="298"/>
        <v>0</v>
      </c>
      <c r="S365" s="7">
        <f t="shared" si="299"/>
        <v>0</v>
      </c>
      <c r="T365" s="7">
        <f t="shared" si="300"/>
        <v>0</v>
      </c>
      <c r="U365" s="7">
        <f t="shared" si="301"/>
        <v>0</v>
      </c>
      <c r="V365" s="7">
        <f t="shared" si="302"/>
        <v>0</v>
      </c>
      <c r="W365" s="91">
        <f t="shared" si="303"/>
        <v>0</v>
      </c>
      <c r="X365" s="91">
        <f t="shared" si="304"/>
        <v>0</v>
      </c>
      <c r="Y365" s="91">
        <f t="shared" si="305"/>
        <v>0</v>
      </c>
      <c r="Z365" s="91">
        <f t="shared" si="306"/>
        <v>0</v>
      </c>
      <c r="AA365" s="102">
        <f t="shared" si="279"/>
        <v>0</v>
      </c>
      <c r="AB365" s="102">
        <f t="shared" si="280"/>
        <v>0</v>
      </c>
      <c r="AC365" s="102">
        <f t="shared" si="281"/>
        <v>0</v>
      </c>
      <c r="AD365" s="106">
        <f t="shared" si="282"/>
        <v>0</v>
      </c>
      <c r="AE365" s="106">
        <f t="shared" si="283"/>
        <v>0</v>
      </c>
      <c r="AF365" s="106">
        <f t="shared" si="284"/>
        <v>0</v>
      </c>
      <c r="AG365" s="106">
        <f t="shared" si="285"/>
        <v>0</v>
      </c>
      <c r="AH365" s="6">
        <v>0</v>
      </c>
      <c r="AI365" s="1">
        <f t="shared" si="286"/>
        <v>0</v>
      </c>
    </row>
    <row r="366" spans="1:35">
      <c r="A366" s="26">
        <v>5.0099999999999997E-3</v>
      </c>
      <c r="B366" s="5">
        <f>AI366+A366</f>
        <v>5.0099999999999997E-3</v>
      </c>
      <c r="C366" s="94"/>
      <c r="D366" s="94"/>
      <c r="E366" s="94" t="s">
        <v>110</v>
      </c>
      <c r="F366" s="25">
        <f t="shared" si="277"/>
        <v>0</v>
      </c>
      <c r="G366" s="25">
        <f t="shared" si="278"/>
        <v>0</v>
      </c>
      <c r="H366" s="7">
        <f t="shared" si="288"/>
        <v>0</v>
      </c>
      <c r="I366" s="7">
        <f t="shared" si="289"/>
        <v>0</v>
      </c>
      <c r="J366" s="7">
        <f t="shared" si="290"/>
        <v>0</v>
      </c>
      <c r="K366" s="7">
        <f t="shared" si="291"/>
        <v>0</v>
      </c>
      <c r="L366" s="7">
        <f t="shared" si="292"/>
        <v>0</v>
      </c>
      <c r="M366" s="7">
        <f t="shared" si="293"/>
        <v>0</v>
      </c>
      <c r="N366" s="7">
        <f t="shared" si="294"/>
        <v>0</v>
      </c>
      <c r="O366" s="7">
        <f t="shared" si="295"/>
        <v>0</v>
      </c>
      <c r="P366" s="7">
        <f t="shared" si="296"/>
        <v>0</v>
      </c>
      <c r="Q366" s="7">
        <f t="shared" si="297"/>
        <v>0</v>
      </c>
      <c r="R366" s="7">
        <f t="shared" si="298"/>
        <v>0</v>
      </c>
      <c r="S366" s="7">
        <f t="shared" si="299"/>
        <v>0</v>
      </c>
      <c r="T366" s="7">
        <f t="shared" si="300"/>
        <v>0</v>
      </c>
      <c r="U366" s="7">
        <f t="shared" si="301"/>
        <v>0</v>
      </c>
      <c r="V366" s="7">
        <f t="shared" si="302"/>
        <v>0</v>
      </c>
      <c r="W366" s="91">
        <f t="shared" si="303"/>
        <v>0</v>
      </c>
      <c r="X366" s="91">
        <f t="shared" si="304"/>
        <v>0</v>
      </c>
      <c r="Y366" s="91">
        <f t="shared" si="305"/>
        <v>0</v>
      </c>
      <c r="Z366" s="91">
        <f t="shared" si="306"/>
        <v>0</v>
      </c>
      <c r="AA366" s="102">
        <f t="shared" si="279"/>
        <v>0</v>
      </c>
      <c r="AB366" s="102">
        <f t="shared" si="280"/>
        <v>0</v>
      </c>
      <c r="AC366" s="102">
        <f t="shared" si="281"/>
        <v>0</v>
      </c>
      <c r="AD366" s="106">
        <f t="shared" si="282"/>
        <v>0</v>
      </c>
      <c r="AE366" s="106">
        <f t="shared" si="283"/>
        <v>0</v>
      </c>
      <c r="AF366" s="106">
        <f t="shared" si="284"/>
        <v>0</v>
      </c>
      <c r="AG366" s="106">
        <f t="shared" si="285"/>
        <v>0</v>
      </c>
      <c r="AH366" s="6">
        <v>0</v>
      </c>
      <c r="AI366" s="1">
        <f t="shared" si="286"/>
        <v>0</v>
      </c>
    </row>
    <row r="367" spans="1:35">
      <c r="A367" s="26">
        <v>5.0200000000000002E-3</v>
      </c>
      <c r="B367" s="5">
        <f>AI367+A367</f>
        <v>5.0200000000000002E-3</v>
      </c>
      <c r="C367" s="94"/>
      <c r="D367" s="94"/>
      <c r="E367" s="94" t="s">
        <v>110</v>
      </c>
      <c r="F367" s="25">
        <f t="shared" si="277"/>
        <v>0</v>
      </c>
      <c r="G367" s="25">
        <f t="shared" si="278"/>
        <v>0</v>
      </c>
      <c r="H367" s="7">
        <f t="shared" si="288"/>
        <v>0</v>
      </c>
      <c r="I367" s="7">
        <f t="shared" si="289"/>
        <v>0</v>
      </c>
      <c r="J367" s="7">
        <f t="shared" si="290"/>
        <v>0</v>
      </c>
      <c r="K367" s="7">
        <f t="shared" si="291"/>
        <v>0</v>
      </c>
      <c r="L367" s="7">
        <f t="shared" si="292"/>
        <v>0</v>
      </c>
      <c r="M367" s="7">
        <f t="shared" si="293"/>
        <v>0</v>
      </c>
      <c r="N367" s="7">
        <f t="shared" si="294"/>
        <v>0</v>
      </c>
      <c r="O367" s="7">
        <f t="shared" si="295"/>
        <v>0</v>
      </c>
      <c r="P367" s="7">
        <f t="shared" si="296"/>
        <v>0</v>
      </c>
      <c r="Q367" s="7">
        <f t="shared" si="297"/>
        <v>0</v>
      </c>
      <c r="R367" s="7">
        <f t="shared" si="298"/>
        <v>0</v>
      </c>
      <c r="S367" s="7">
        <f t="shared" si="299"/>
        <v>0</v>
      </c>
      <c r="T367" s="7">
        <f t="shared" si="300"/>
        <v>0</v>
      </c>
      <c r="U367" s="7">
        <f t="shared" si="301"/>
        <v>0</v>
      </c>
      <c r="V367" s="7">
        <f t="shared" si="302"/>
        <v>0</v>
      </c>
      <c r="W367" s="91">
        <f t="shared" si="303"/>
        <v>0</v>
      </c>
      <c r="X367" s="91">
        <f t="shared" si="304"/>
        <v>0</v>
      </c>
      <c r="Y367" s="91">
        <f t="shared" si="305"/>
        <v>0</v>
      </c>
      <c r="Z367" s="91">
        <f t="shared" si="306"/>
        <v>0</v>
      </c>
      <c r="AA367" s="102">
        <f t="shared" si="279"/>
        <v>0</v>
      </c>
      <c r="AB367" s="102">
        <f t="shared" si="280"/>
        <v>0</v>
      </c>
      <c r="AC367" s="102">
        <f t="shared" si="281"/>
        <v>0</v>
      </c>
      <c r="AD367" s="106">
        <f t="shared" si="282"/>
        <v>0</v>
      </c>
      <c r="AE367" s="106">
        <f t="shared" si="283"/>
        <v>0</v>
      </c>
      <c r="AF367" s="106">
        <f t="shared" si="284"/>
        <v>0</v>
      </c>
      <c r="AG367" s="106">
        <f t="shared" si="285"/>
        <v>0</v>
      </c>
      <c r="AH367" s="6">
        <v>0</v>
      </c>
      <c r="AI367" s="1">
        <f t="shared" si="286"/>
        <v>0</v>
      </c>
    </row>
    <row r="368" spans="1:35">
      <c r="A368" s="26">
        <v>5.0299999999999997E-3</v>
      </c>
      <c r="B368" s="5">
        <f>AI368+A368</f>
        <v>5.0299999999999997E-3</v>
      </c>
      <c r="C368" s="94"/>
      <c r="D368" s="94"/>
      <c r="E368" s="94" t="s">
        <v>110</v>
      </c>
      <c r="F368" s="25">
        <f t="shared" si="277"/>
        <v>0</v>
      </c>
      <c r="G368" s="25">
        <f t="shared" si="278"/>
        <v>0</v>
      </c>
      <c r="H368" s="7">
        <f t="shared" si="288"/>
        <v>0</v>
      </c>
      <c r="I368" s="7">
        <f t="shared" si="289"/>
        <v>0</v>
      </c>
      <c r="J368" s="7">
        <f t="shared" si="290"/>
        <v>0</v>
      </c>
      <c r="K368" s="7">
        <f t="shared" si="291"/>
        <v>0</v>
      </c>
      <c r="L368" s="7">
        <f t="shared" si="292"/>
        <v>0</v>
      </c>
      <c r="M368" s="7">
        <f t="shared" si="293"/>
        <v>0</v>
      </c>
      <c r="N368" s="7">
        <f t="shared" si="294"/>
        <v>0</v>
      </c>
      <c r="O368" s="7">
        <f t="shared" si="295"/>
        <v>0</v>
      </c>
      <c r="P368" s="7">
        <f t="shared" si="296"/>
        <v>0</v>
      </c>
      <c r="Q368" s="7">
        <f t="shared" si="297"/>
        <v>0</v>
      </c>
      <c r="R368" s="7">
        <f t="shared" si="298"/>
        <v>0</v>
      </c>
      <c r="S368" s="7">
        <f t="shared" si="299"/>
        <v>0</v>
      </c>
      <c r="T368" s="7">
        <f t="shared" si="300"/>
        <v>0</v>
      </c>
      <c r="U368" s="7">
        <f t="shared" si="301"/>
        <v>0</v>
      </c>
      <c r="V368" s="7">
        <f t="shared" si="302"/>
        <v>0</v>
      </c>
      <c r="W368" s="91">
        <f t="shared" si="303"/>
        <v>0</v>
      </c>
      <c r="X368" s="91">
        <f t="shared" si="304"/>
        <v>0</v>
      </c>
      <c r="Y368" s="91">
        <f t="shared" si="305"/>
        <v>0</v>
      </c>
      <c r="Z368" s="91">
        <f t="shared" si="306"/>
        <v>0</v>
      </c>
      <c r="AA368" s="102">
        <f t="shared" si="279"/>
        <v>0</v>
      </c>
      <c r="AB368" s="102">
        <f t="shared" si="280"/>
        <v>0</v>
      </c>
      <c r="AC368" s="102">
        <f t="shared" si="281"/>
        <v>0</v>
      </c>
      <c r="AD368" s="106">
        <f t="shared" si="282"/>
        <v>0</v>
      </c>
      <c r="AE368" s="106">
        <f t="shared" si="283"/>
        <v>0</v>
      </c>
      <c r="AF368" s="106">
        <f t="shared" si="284"/>
        <v>0</v>
      </c>
      <c r="AG368" s="106">
        <f t="shared" si="285"/>
        <v>0</v>
      </c>
      <c r="AH368" s="6">
        <v>0</v>
      </c>
      <c r="AI368" s="1">
        <f t="shared" si="286"/>
        <v>0</v>
      </c>
    </row>
    <row r="369" spans="1:35">
      <c r="A369" s="26">
        <v>5.0400000000000002E-3</v>
      </c>
      <c r="B369" s="5">
        <f>AI369+A369</f>
        <v>5.0400000000000002E-3</v>
      </c>
      <c r="C369" s="94"/>
      <c r="D369" s="94"/>
      <c r="E369" s="94" t="s">
        <v>110</v>
      </c>
      <c r="F369" s="25">
        <f t="shared" si="277"/>
        <v>0</v>
      </c>
      <c r="G369" s="25">
        <f t="shared" si="278"/>
        <v>0</v>
      </c>
      <c r="H369" s="7">
        <f t="shared" si="288"/>
        <v>0</v>
      </c>
      <c r="I369" s="7">
        <f t="shared" si="289"/>
        <v>0</v>
      </c>
      <c r="J369" s="7">
        <f t="shared" si="290"/>
        <v>0</v>
      </c>
      <c r="K369" s="7">
        <f t="shared" si="291"/>
        <v>0</v>
      </c>
      <c r="L369" s="7">
        <f t="shared" si="292"/>
        <v>0</v>
      </c>
      <c r="M369" s="7">
        <f t="shared" si="293"/>
        <v>0</v>
      </c>
      <c r="N369" s="7">
        <f t="shared" si="294"/>
        <v>0</v>
      </c>
      <c r="O369" s="7">
        <f t="shared" si="295"/>
        <v>0</v>
      </c>
      <c r="P369" s="7">
        <f t="shared" si="296"/>
        <v>0</v>
      </c>
      <c r="Q369" s="7">
        <f t="shared" si="297"/>
        <v>0</v>
      </c>
      <c r="R369" s="7">
        <f t="shared" si="298"/>
        <v>0</v>
      </c>
      <c r="S369" s="7">
        <f t="shared" si="299"/>
        <v>0</v>
      </c>
      <c r="T369" s="7">
        <f t="shared" si="300"/>
        <v>0</v>
      </c>
      <c r="U369" s="7">
        <f t="shared" si="301"/>
        <v>0</v>
      </c>
      <c r="V369" s="7">
        <f t="shared" si="302"/>
        <v>0</v>
      </c>
      <c r="W369" s="91">
        <f t="shared" si="303"/>
        <v>0</v>
      </c>
      <c r="X369" s="91">
        <f t="shared" si="304"/>
        <v>0</v>
      </c>
      <c r="Y369" s="91">
        <f t="shared" si="305"/>
        <v>0</v>
      </c>
      <c r="Z369" s="91">
        <f t="shared" si="306"/>
        <v>0</v>
      </c>
      <c r="AA369" s="102">
        <f t="shared" si="279"/>
        <v>0</v>
      </c>
      <c r="AB369" s="102">
        <f t="shared" si="280"/>
        <v>0</v>
      </c>
      <c r="AC369" s="102">
        <f t="shared" si="281"/>
        <v>0</v>
      </c>
      <c r="AD369" s="106">
        <f t="shared" si="282"/>
        <v>0</v>
      </c>
      <c r="AE369" s="106">
        <f t="shared" si="283"/>
        <v>0</v>
      </c>
      <c r="AF369" s="106">
        <f t="shared" si="284"/>
        <v>0</v>
      </c>
      <c r="AG369" s="106">
        <f t="shared" si="285"/>
        <v>0</v>
      </c>
      <c r="AH369" s="6">
        <v>0</v>
      </c>
      <c r="AI369" s="1">
        <f t="shared" si="286"/>
        <v>0</v>
      </c>
    </row>
    <row r="370" spans="1:35" s="24" customFormat="1">
      <c r="A370" s="124" t="s">
        <v>71</v>
      </c>
      <c r="C370" s="24" t="s">
        <v>5</v>
      </c>
    </row>
    <row r="371" spans="1:35">
      <c r="C371" s="93" t="s">
        <v>110</v>
      </c>
    </row>
    <row r="372" spans="1:35">
      <c r="C372" s="93" t="s">
        <v>111</v>
      </c>
    </row>
    <row r="373" spans="1:35">
      <c r="C373" s="93" t="s">
        <v>11</v>
      </c>
      <c r="D373" s="93" t="s">
        <v>76</v>
      </c>
      <c r="E373" s="93" t="s">
        <v>76</v>
      </c>
    </row>
    <row r="374" spans="1:35">
      <c r="C374" s="93" t="s">
        <v>75</v>
      </c>
      <c r="D374" s="93" t="s">
        <v>76</v>
      </c>
      <c r="E374" s="93" t="s">
        <v>76</v>
      </c>
    </row>
  </sheetData>
  <phoneticPr fontId="2" type="noConversion"/>
  <conditionalFormatting sqref="C181 C108:C109">
    <cfRule type="cellIs" dxfId="0" priority="1" stopIfTrue="1" operator="equal">
      <formula>"x"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G205"/>
  <sheetViews>
    <sheetView workbookViewId="0"/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Races!C6</f>
        <v>Dua 1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5" t="s">
        <v>74</v>
      </c>
      <c r="C4" s="59" t="s">
        <v>110</v>
      </c>
      <c r="D4" s="59"/>
      <c r="E4" s="127">
        <v>1.1574074074074073E-5</v>
      </c>
      <c r="F4" s="33"/>
      <c r="G4" t="str">
        <f>IF((ISERROR((VLOOKUP(B4,Calculation!C$2:C$548,1,FALSE)))),"not entered","")</f>
        <v/>
      </c>
    </row>
    <row r="5" spans="2:7">
      <c r="B5" s="34" t="s">
        <v>74</v>
      </c>
      <c r="C5" s="60" t="s">
        <v>111</v>
      </c>
      <c r="D5" s="60"/>
      <c r="E5" s="127">
        <v>1.1574074074074073E-5</v>
      </c>
      <c r="F5" s="35"/>
      <c r="G5" t="str">
        <f>IF((ISERROR((VLOOKUP(B5,Calculation!C$2:C$548,1,FALSE)))),"not entered","")</f>
        <v/>
      </c>
    </row>
    <row r="6" spans="2:7">
      <c r="B6" s="34" t="s">
        <v>11</v>
      </c>
      <c r="C6" s="56"/>
      <c r="D6" s="56"/>
      <c r="E6" s="127">
        <v>1.1574074074074073E-5</v>
      </c>
      <c r="F6" s="35" t="e">
        <f t="shared" ref="F6:F37" si="0">(VLOOKUP(C6,C$4:E$5,3,FALSE))/(E6/10000)</f>
        <v>#N/A</v>
      </c>
      <c r="G6" t="str">
        <f>IF((ISERROR((VLOOKUP(B6,Calculation!C$2:C$548,1,FALSE)))),"not entered","")</f>
        <v/>
      </c>
    </row>
    <row r="7" spans="2:7">
      <c r="B7" s="34" t="s">
        <v>11</v>
      </c>
      <c r="C7" s="56"/>
      <c r="D7" s="56"/>
      <c r="E7" s="127">
        <v>1.1574074074074073E-5</v>
      </c>
      <c r="F7" s="35" t="e">
        <f t="shared" si="0"/>
        <v>#N/A</v>
      </c>
      <c r="G7" t="str">
        <f>IF((ISERROR((VLOOKUP(B7,Calculation!C$2:C$548,1,FALSE)))),"not entered","")</f>
        <v/>
      </c>
    </row>
    <row r="8" spans="2:7">
      <c r="B8" s="34" t="s">
        <v>11</v>
      </c>
      <c r="C8" s="56"/>
      <c r="D8" s="56"/>
      <c r="E8" s="127">
        <v>1.1574074074074073E-5</v>
      </c>
      <c r="F8" s="35" t="e">
        <f t="shared" si="0"/>
        <v>#N/A</v>
      </c>
      <c r="G8" t="str">
        <f>IF((ISERROR((VLOOKUP(B8,Calculation!C$2:C$548,1,FALSE)))),"not entered","")</f>
        <v/>
      </c>
    </row>
    <row r="9" spans="2:7">
      <c r="B9" s="34" t="s">
        <v>11</v>
      </c>
      <c r="C9" s="56" t="str">
        <f t="shared" ref="C9:C69" si="1">VLOOKUP(B9,name,3,FALSE)</f>
        <v xml:space="preserve"> </v>
      </c>
      <c r="D9" s="56" t="str">
        <f>VLOOKUP(B9,name,2,FALSE)</f>
        <v xml:space="preserve"> </v>
      </c>
      <c r="E9" s="127">
        <v>1.1574074074074073E-5</v>
      </c>
      <c r="F9" s="35" t="e">
        <f>(VLOOKUP(C9,C$4:E$5,3,FALSE))/(E9/10000)</f>
        <v>#N/A</v>
      </c>
      <c r="G9" t="str">
        <f>IF((ISERROR((VLOOKUP(B9,Calculation!C$2:C$548,1,FALSE)))),"not entered","")</f>
        <v/>
      </c>
    </row>
    <row r="10" spans="2:7">
      <c r="B10" s="34" t="s">
        <v>11</v>
      </c>
      <c r="C10" s="56" t="str">
        <f t="shared" si="1"/>
        <v xml:space="preserve"> </v>
      </c>
      <c r="D10" s="56" t="str">
        <f t="shared" ref="D10:D69" si="2">VLOOKUP(B10,name,2,FALSE)</f>
        <v xml:space="preserve"> </v>
      </c>
      <c r="E10" s="127">
        <v>1.1574074074074073E-5</v>
      </c>
      <c r="F10" s="35" t="e">
        <f t="shared" si="0"/>
        <v>#N/A</v>
      </c>
      <c r="G10" t="str">
        <f>IF((ISERROR((VLOOKUP(B10,Calculation!C$2:C$548,1,FALSE)))),"not entered","")</f>
        <v/>
      </c>
    </row>
    <row r="11" spans="2:7">
      <c r="B11" s="34" t="s">
        <v>11</v>
      </c>
      <c r="C11" s="56" t="str">
        <f t="shared" si="1"/>
        <v xml:space="preserve"> </v>
      </c>
      <c r="D11" s="56" t="str">
        <f t="shared" si="2"/>
        <v xml:space="preserve"> </v>
      </c>
      <c r="E11" s="127">
        <v>1.1574074074074073E-5</v>
      </c>
      <c r="F11" s="35" t="e">
        <f t="shared" si="0"/>
        <v>#N/A</v>
      </c>
      <c r="G11" t="str">
        <f>IF((ISERROR((VLOOKUP(B11,Calculation!C$2:C$548,1,FALSE)))),"not entered","")</f>
        <v/>
      </c>
    </row>
    <row r="12" spans="2:7">
      <c r="B12" s="34" t="s">
        <v>11</v>
      </c>
      <c r="C12" s="56" t="str">
        <f t="shared" si="1"/>
        <v xml:space="preserve"> </v>
      </c>
      <c r="D12" s="56" t="str">
        <f t="shared" si="2"/>
        <v xml:space="preserve"> </v>
      </c>
      <c r="E12" s="127">
        <v>1.1574074074074073E-5</v>
      </c>
      <c r="F12" s="35" t="e">
        <f t="shared" si="0"/>
        <v>#N/A</v>
      </c>
      <c r="G12" t="str">
        <f>IF((ISERROR((VLOOKUP(B12,Calculation!C$2:C$548,1,FALSE)))),"not entered","")</f>
        <v/>
      </c>
    </row>
    <row r="13" spans="2:7">
      <c r="B13" s="34" t="s">
        <v>11</v>
      </c>
      <c r="C13" s="56" t="str">
        <f t="shared" si="1"/>
        <v xml:space="preserve"> </v>
      </c>
      <c r="D13" s="56" t="str">
        <f t="shared" si="2"/>
        <v xml:space="preserve"> </v>
      </c>
      <c r="E13" s="127">
        <v>1.1574074074074073E-5</v>
      </c>
      <c r="F13" s="35" t="e">
        <f t="shared" si="0"/>
        <v>#N/A</v>
      </c>
      <c r="G13" t="str">
        <f>IF((ISERROR((VLOOKUP(B13,Calculation!C$2:C$548,1,FALSE)))),"not entered","")</f>
        <v/>
      </c>
    </row>
    <row r="14" spans="2:7">
      <c r="B14" s="34" t="s">
        <v>11</v>
      </c>
      <c r="C14" s="56" t="str">
        <f t="shared" si="1"/>
        <v xml:space="preserve"> </v>
      </c>
      <c r="D14" s="56" t="str">
        <f t="shared" si="2"/>
        <v xml:space="preserve"> </v>
      </c>
      <c r="E14" s="127">
        <v>1.1574074074074073E-5</v>
      </c>
      <c r="F14" s="35" t="e">
        <f t="shared" si="0"/>
        <v>#N/A</v>
      </c>
      <c r="G14" t="str">
        <f>IF((ISERROR((VLOOKUP(B14,Calculation!C$2:C$548,1,FALSE)))),"not entered","")</f>
        <v/>
      </c>
    </row>
    <row r="15" spans="2:7">
      <c r="B15" s="34" t="s">
        <v>11</v>
      </c>
      <c r="C15" s="56" t="str">
        <f t="shared" si="1"/>
        <v xml:space="preserve"> </v>
      </c>
      <c r="D15" s="56" t="str">
        <f t="shared" si="2"/>
        <v xml:space="preserve"> </v>
      </c>
      <c r="E15" s="127">
        <v>1.1574074074074073E-5</v>
      </c>
      <c r="F15" s="35" t="e">
        <f t="shared" si="0"/>
        <v>#N/A</v>
      </c>
      <c r="G15" t="str">
        <f>IF((ISERROR((VLOOKUP(B15,Calculation!C$2:C$548,1,FALSE)))),"not entered","")</f>
        <v/>
      </c>
    </row>
    <row r="16" spans="2:7">
      <c r="B16" s="34" t="s">
        <v>11</v>
      </c>
      <c r="C16" s="56" t="str">
        <f t="shared" si="1"/>
        <v xml:space="preserve"> </v>
      </c>
      <c r="D16" s="56" t="str">
        <f t="shared" si="2"/>
        <v xml:space="preserve"> </v>
      </c>
      <c r="E16" s="127">
        <v>1.1574074074074073E-5</v>
      </c>
      <c r="F16" s="35" t="e">
        <f t="shared" si="0"/>
        <v>#N/A</v>
      </c>
      <c r="G16" t="str">
        <f>IF((ISERROR((VLOOKUP(B16,Calculation!C$2:C$548,1,FALSE)))),"not entered","")</f>
        <v/>
      </c>
    </row>
    <row r="17" spans="2:7">
      <c r="B17" s="34" t="s">
        <v>11</v>
      </c>
      <c r="C17" s="56" t="str">
        <f t="shared" si="1"/>
        <v xml:space="preserve"> </v>
      </c>
      <c r="D17" s="56" t="str">
        <f t="shared" si="2"/>
        <v xml:space="preserve"> </v>
      </c>
      <c r="E17" s="127">
        <v>1.1574074074074073E-5</v>
      </c>
      <c r="F17" s="35" t="e">
        <f t="shared" si="0"/>
        <v>#N/A</v>
      </c>
      <c r="G17" t="str">
        <f>IF((ISERROR((VLOOKUP(B17,Calculation!C$2:C$548,1,FALSE)))),"not entered","")</f>
        <v/>
      </c>
    </row>
    <row r="18" spans="2:7">
      <c r="B18" s="34" t="s">
        <v>11</v>
      </c>
      <c r="C18" s="56" t="str">
        <f t="shared" si="1"/>
        <v xml:space="preserve"> </v>
      </c>
      <c r="D18" s="56" t="str">
        <f t="shared" si="2"/>
        <v xml:space="preserve"> </v>
      </c>
      <c r="E18" s="127">
        <v>1.1574074074074073E-5</v>
      </c>
      <c r="F18" s="35" t="e">
        <f t="shared" si="0"/>
        <v>#N/A</v>
      </c>
      <c r="G18" t="str">
        <f>IF((ISERROR((VLOOKUP(B18,Calculation!C$2:C$548,1,FALSE)))),"not entered","")</f>
        <v/>
      </c>
    </row>
    <row r="19" spans="2:7">
      <c r="B19" s="34" t="s">
        <v>11</v>
      </c>
      <c r="C19" s="56" t="str">
        <f t="shared" si="1"/>
        <v xml:space="preserve"> </v>
      </c>
      <c r="D19" s="56" t="str">
        <f t="shared" si="2"/>
        <v xml:space="preserve"> </v>
      </c>
      <c r="E19" s="127">
        <v>1.1574074074074073E-5</v>
      </c>
      <c r="F19" s="35" t="e">
        <f t="shared" si="0"/>
        <v>#N/A</v>
      </c>
      <c r="G19" t="str">
        <f>IF((ISERROR((VLOOKUP(B19,Calculation!C$2:C$548,1,FALSE)))),"not entered","")</f>
        <v/>
      </c>
    </row>
    <row r="20" spans="2:7">
      <c r="B20" s="34" t="s">
        <v>11</v>
      </c>
      <c r="C20" s="56" t="str">
        <f t="shared" si="1"/>
        <v xml:space="preserve"> </v>
      </c>
      <c r="D20" s="56" t="str">
        <f t="shared" si="2"/>
        <v xml:space="preserve"> </v>
      </c>
      <c r="E20" s="127">
        <v>1.1574074074074073E-5</v>
      </c>
      <c r="F20" s="35" t="e">
        <f t="shared" si="0"/>
        <v>#N/A</v>
      </c>
      <c r="G20" t="str">
        <f>IF((ISERROR((VLOOKUP(B20,Calculation!C$2:C$548,1,FALSE)))),"not entered","")</f>
        <v/>
      </c>
    </row>
    <row r="21" spans="2:7">
      <c r="B21" s="34" t="s">
        <v>11</v>
      </c>
      <c r="C21" s="56" t="str">
        <f t="shared" si="1"/>
        <v xml:space="preserve"> </v>
      </c>
      <c r="D21" s="56" t="str">
        <f t="shared" si="2"/>
        <v xml:space="preserve"> </v>
      </c>
      <c r="E21" s="127">
        <v>1.1574074074074073E-5</v>
      </c>
      <c r="F21" s="35" t="e">
        <f t="shared" si="0"/>
        <v>#N/A</v>
      </c>
      <c r="G21" t="str">
        <f>IF((ISERROR((VLOOKUP(B21,Calculation!C$2:C$548,1,FALSE)))),"not entered","")</f>
        <v/>
      </c>
    </row>
    <row r="22" spans="2:7">
      <c r="B22" s="34" t="s">
        <v>11</v>
      </c>
      <c r="C22" s="56" t="str">
        <f t="shared" si="1"/>
        <v xml:space="preserve"> </v>
      </c>
      <c r="D22" s="56" t="str">
        <f t="shared" si="2"/>
        <v xml:space="preserve"> </v>
      </c>
      <c r="E22" s="127">
        <v>1.1574074074074073E-5</v>
      </c>
      <c r="F22" s="35" t="e">
        <f t="shared" si="0"/>
        <v>#N/A</v>
      </c>
      <c r="G22" t="str">
        <f>IF((ISERROR((VLOOKUP(B22,Calculation!C$2:C$548,1,FALSE)))),"not entered","")</f>
        <v/>
      </c>
    </row>
    <row r="23" spans="2:7">
      <c r="B23" s="34" t="s">
        <v>11</v>
      </c>
      <c r="C23" s="56" t="str">
        <f t="shared" si="1"/>
        <v xml:space="preserve"> </v>
      </c>
      <c r="D23" s="56" t="str">
        <f t="shared" si="2"/>
        <v xml:space="preserve"> </v>
      </c>
      <c r="E23" s="127">
        <v>1.1574074074074073E-5</v>
      </c>
      <c r="F23" s="35" t="e">
        <f t="shared" si="0"/>
        <v>#N/A</v>
      </c>
      <c r="G23" t="str">
        <f>IF((ISERROR((VLOOKUP(B23,Calculation!C$2:C$548,1,FALSE)))),"not entered","")</f>
        <v/>
      </c>
    </row>
    <row r="24" spans="2:7">
      <c r="B24" s="34" t="s">
        <v>11</v>
      </c>
      <c r="C24" s="56" t="str">
        <f t="shared" si="1"/>
        <v xml:space="preserve"> </v>
      </c>
      <c r="D24" s="56" t="str">
        <f t="shared" si="2"/>
        <v xml:space="preserve"> </v>
      </c>
      <c r="E24" s="127">
        <v>1.1574074074074073E-5</v>
      </c>
      <c r="F24" s="35" t="e">
        <f t="shared" si="0"/>
        <v>#N/A</v>
      </c>
      <c r="G24" t="str">
        <f>IF((ISERROR((VLOOKUP(B24,Calculation!C$2:C$548,1,FALSE)))),"not entered","")</f>
        <v/>
      </c>
    </row>
    <row r="25" spans="2:7">
      <c r="B25" s="34" t="s">
        <v>11</v>
      </c>
      <c r="C25" s="56" t="str">
        <f t="shared" si="1"/>
        <v xml:space="preserve"> </v>
      </c>
      <c r="D25" s="56" t="str">
        <f t="shared" si="2"/>
        <v xml:space="preserve"> </v>
      </c>
      <c r="E25" s="127">
        <v>1.1574074074074073E-5</v>
      </c>
      <c r="F25" s="35" t="e">
        <f t="shared" si="0"/>
        <v>#N/A</v>
      </c>
      <c r="G25" t="str">
        <f>IF((ISERROR((VLOOKUP(B25,Calculation!C$2:C$548,1,FALSE)))),"not entered","")</f>
        <v/>
      </c>
    </row>
    <row r="26" spans="2:7">
      <c r="B26" s="34" t="s">
        <v>11</v>
      </c>
      <c r="C26" s="56" t="str">
        <f t="shared" si="1"/>
        <v xml:space="preserve"> </v>
      </c>
      <c r="D26" s="56" t="str">
        <f t="shared" si="2"/>
        <v xml:space="preserve"> </v>
      </c>
      <c r="E26" s="127">
        <v>1.1574074074074073E-5</v>
      </c>
      <c r="F26" s="35" t="e">
        <f t="shared" si="0"/>
        <v>#N/A</v>
      </c>
      <c r="G26" t="str">
        <f>IF((ISERROR((VLOOKUP(B26,Calculation!C$2:C$548,1,FALSE)))),"not entered","")</f>
        <v/>
      </c>
    </row>
    <row r="27" spans="2:7">
      <c r="B27" s="34" t="s">
        <v>11</v>
      </c>
      <c r="C27" s="56" t="str">
        <f t="shared" si="1"/>
        <v xml:space="preserve"> </v>
      </c>
      <c r="D27" s="56" t="str">
        <f t="shared" si="2"/>
        <v xml:space="preserve"> </v>
      </c>
      <c r="E27" s="127">
        <v>1.1574074074074073E-5</v>
      </c>
      <c r="F27" s="35" t="e">
        <f t="shared" si="0"/>
        <v>#N/A</v>
      </c>
      <c r="G27" t="str">
        <f>IF((ISERROR((VLOOKUP(B27,Calculation!C$2:C$548,1,FALSE)))),"not entered","")</f>
        <v/>
      </c>
    </row>
    <row r="28" spans="2:7">
      <c r="B28" s="34" t="s">
        <v>11</v>
      </c>
      <c r="C28" s="56" t="str">
        <f t="shared" si="1"/>
        <v xml:space="preserve"> </v>
      </c>
      <c r="D28" s="56" t="str">
        <f t="shared" si="2"/>
        <v xml:space="preserve"> </v>
      </c>
      <c r="E28" s="127">
        <v>1.1574074074074073E-5</v>
      </c>
      <c r="F28" s="35" t="e">
        <f t="shared" si="0"/>
        <v>#N/A</v>
      </c>
      <c r="G28" t="str">
        <f>IF((ISERROR((VLOOKUP(B28,Calculation!C$2:C$548,1,FALSE)))),"not entered","")</f>
        <v/>
      </c>
    </row>
    <row r="29" spans="2:7">
      <c r="B29" s="34" t="s">
        <v>11</v>
      </c>
      <c r="C29" s="56" t="str">
        <f t="shared" si="1"/>
        <v xml:space="preserve"> </v>
      </c>
      <c r="D29" s="56" t="str">
        <f t="shared" si="2"/>
        <v xml:space="preserve"> </v>
      </c>
      <c r="E29" s="127">
        <v>1.1574074074074073E-5</v>
      </c>
      <c r="F29" s="35" t="e">
        <f t="shared" si="0"/>
        <v>#N/A</v>
      </c>
      <c r="G29" t="str">
        <f>IF((ISERROR((VLOOKUP(B29,Calculation!C$2:C$548,1,FALSE)))),"not entered","")</f>
        <v/>
      </c>
    </row>
    <row r="30" spans="2:7">
      <c r="B30" s="34" t="s">
        <v>11</v>
      </c>
      <c r="C30" s="56" t="str">
        <f t="shared" si="1"/>
        <v xml:space="preserve"> </v>
      </c>
      <c r="D30" s="56" t="str">
        <f t="shared" si="2"/>
        <v xml:space="preserve"> </v>
      </c>
      <c r="E30" s="127">
        <v>1.1574074074074073E-5</v>
      </c>
      <c r="F30" s="35" t="e">
        <f t="shared" si="0"/>
        <v>#N/A</v>
      </c>
      <c r="G30" t="str">
        <f>IF((ISERROR((VLOOKUP(B30,Calculation!C$2:C$548,1,FALSE)))),"not entered","")</f>
        <v/>
      </c>
    </row>
    <row r="31" spans="2:7">
      <c r="B31" s="34" t="s">
        <v>11</v>
      </c>
      <c r="C31" s="56" t="str">
        <f t="shared" si="1"/>
        <v xml:space="preserve"> </v>
      </c>
      <c r="D31" s="56" t="str">
        <f t="shared" si="2"/>
        <v xml:space="preserve"> </v>
      </c>
      <c r="E31" s="127">
        <v>1.1574074074074073E-5</v>
      </c>
      <c r="F31" s="35" t="e">
        <f t="shared" si="0"/>
        <v>#N/A</v>
      </c>
      <c r="G31" t="str">
        <f>IF((ISERROR((VLOOKUP(B31,Calculation!C$2:C$548,1,FALSE)))),"not entered","")</f>
        <v/>
      </c>
    </row>
    <row r="32" spans="2:7">
      <c r="B32" s="34" t="s">
        <v>11</v>
      </c>
      <c r="C32" s="56" t="str">
        <f t="shared" si="1"/>
        <v xml:space="preserve"> </v>
      </c>
      <c r="D32" s="56" t="str">
        <f t="shared" si="2"/>
        <v xml:space="preserve"> </v>
      </c>
      <c r="E32" s="127">
        <v>1.1574074074074073E-5</v>
      </c>
      <c r="F32" s="35" t="e">
        <f t="shared" si="0"/>
        <v>#N/A</v>
      </c>
      <c r="G32" t="str">
        <f>IF((ISERROR((VLOOKUP(B32,Calculation!C$2:C$548,1,FALSE)))),"not entered","")</f>
        <v/>
      </c>
    </row>
    <row r="33" spans="2:7">
      <c r="B33" s="34" t="s">
        <v>11</v>
      </c>
      <c r="C33" s="56" t="str">
        <f t="shared" si="1"/>
        <v xml:space="preserve"> </v>
      </c>
      <c r="D33" s="56" t="str">
        <f t="shared" si="2"/>
        <v xml:space="preserve"> </v>
      </c>
      <c r="E33" s="127">
        <v>1.1574074074074073E-5</v>
      </c>
      <c r="F33" s="35" t="e">
        <f t="shared" si="0"/>
        <v>#N/A</v>
      </c>
      <c r="G33" t="str">
        <f>IF((ISERROR((VLOOKUP(B33,Calculation!C$2:C$548,1,FALSE)))),"not entered","")</f>
        <v/>
      </c>
    </row>
    <row r="34" spans="2:7">
      <c r="B34" s="34" t="s">
        <v>11</v>
      </c>
      <c r="C34" s="56" t="str">
        <f t="shared" si="1"/>
        <v xml:space="preserve"> </v>
      </c>
      <c r="D34" s="56" t="str">
        <f t="shared" si="2"/>
        <v xml:space="preserve"> </v>
      </c>
      <c r="E34" s="127">
        <v>1.1574074074074073E-5</v>
      </c>
      <c r="F34" s="35" t="e">
        <f t="shared" si="0"/>
        <v>#N/A</v>
      </c>
      <c r="G34" t="str">
        <f>IF((ISERROR((VLOOKUP(B34,Calculation!C$2:C$548,1,FALSE)))),"not entered","")</f>
        <v/>
      </c>
    </row>
    <row r="35" spans="2:7">
      <c r="B35" s="34" t="s">
        <v>11</v>
      </c>
      <c r="C35" s="56" t="str">
        <f t="shared" si="1"/>
        <v xml:space="preserve"> </v>
      </c>
      <c r="D35" s="56" t="str">
        <f t="shared" si="2"/>
        <v xml:space="preserve"> </v>
      </c>
      <c r="E35" s="127">
        <v>1.1574074074074073E-5</v>
      </c>
      <c r="F35" s="35" t="e">
        <f t="shared" si="0"/>
        <v>#N/A</v>
      </c>
      <c r="G35" t="str">
        <f>IF((ISERROR((VLOOKUP(B35,Calculation!C$2:C$548,1,FALSE)))),"not entered","")</f>
        <v/>
      </c>
    </row>
    <row r="36" spans="2:7">
      <c r="B36" s="34" t="s">
        <v>11</v>
      </c>
      <c r="C36" s="56" t="str">
        <f t="shared" si="1"/>
        <v xml:space="preserve"> </v>
      </c>
      <c r="D36" s="56" t="str">
        <f t="shared" si="2"/>
        <v xml:space="preserve"> </v>
      </c>
      <c r="E36" s="127">
        <v>1.1574074074074073E-5</v>
      </c>
      <c r="F36" s="35" t="e">
        <f t="shared" si="0"/>
        <v>#N/A</v>
      </c>
      <c r="G36" t="str">
        <f>IF((ISERROR((VLOOKUP(B36,Calculation!C$2:C$548,1,FALSE)))),"not entered","")</f>
        <v/>
      </c>
    </row>
    <row r="37" spans="2:7">
      <c r="B37" s="34" t="s">
        <v>11</v>
      </c>
      <c r="C37" s="56" t="str">
        <f t="shared" si="1"/>
        <v xml:space="preserve"> </v>
      </c>
      <c r="D37" s="56" t="str">
        <f t="shared" si="2"/>
        <v xml:space="preserve"> </v>
      </c>
      <c r="E37" s="127">
        <v>1.1574074074074073E-5</v>
      </c>
      <c r="F37" s="35" t="e">
        <f t="shared" si="0"/>
        <v>#N/A</v>
      </c>
      <c r="G37" t="str">
        <f>IF((ISERROR((VLOOKUP(B37,Calculation!C$2:C$548,1,FALSE)))),"not entered","")</f>
        <v/>
      </c>
    </row>
    <row r="38" spans="2:7">
      <c r="B38" s="34" t="s">
        <v>11</v>
      </c>
      <c r="C38" s="56" t="str">
        <f t="shared" si="1"/>
        <v xml:space="preserve"> </v>
      </c>
      <c r="D38" s="56" t="str">
        <f t="shared" si="2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IF((ISERROR((VLOOKUP(B38,Calculation!C$2:C$548,1,FALSE)))),"not entered","")</f>
        <v/>
      </c>
    </row>
    <row r="39" spans="2:7">
      <c r="B39" s="34" t="s">
        <v>11</v>
      </c>
      <c r="C39" s="56" t="str">
        <f t="shared" si="1"/>
        <v xml:space="preserve"> </v>
      </c>
      <c r="D39" s="56" t="str">
        <f t="shared" si="2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IF((ISERROR((VLOOKUP(B39,Calculation!C$2:C$548,1,FALSE)))),"not entered","")</f>
        <v/>
      </c>
    </row>
    <row r="40" spans="2:7">
      <c r="B40" s="34" t="s">
        <v>11</v>
      </c>
      <c r="C40" s="56" t="str">
        <f t="shared" si="1"/>
        <v xml:space="preserve"> </v>
      </c>
      <c r="D40" s="56" t="str">
        <f t="shared" si="2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IF((ISERROR((VLOOKUP(B40,Calculation!C$2:C$548,1,FALSE)))),"not entered","")</f>
        <v/>
      </c>
    </row>
    <row r="41" spans="2:7">
      <c r="B41" s="34" t="s">
        <v>11</v>
      </c>
      <c r="C41" s="56" t="str">
        <f t="shared" si="1"/>
        <v xml:space="preserve"> </v>
      </c>
      <c r="D41" s="56" t="str">
        <f t="shared" si="2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IF((ISERROR((VLOOKUP(B41,Calculation!C$2:C$548,1,FALSE)))),"not entered","")</f>
        <v/>
      </c>
    </row>
    <row r="42" spans="2:7">
      <c r="B42" s="34" t="s">
        <v>11</v>
      </c>
      <c r="C42" s="56" t="str">
        <f t="shared" si="1"/>
        <v xml:space="preserve"> </v>
      </c>
      <c r="D42" s="56" t="str">
        <f t="shared" si="2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IF((ISERROR((VLOOKUP(B42,Calculation!C$2:C$548,1,FALSE)))),"not entered","")</f>
        <v/>
      </c>
    </row>
    <row r="43" spans="2:7">
      <c r="B43" s="34" t="s">
        <v>11</v>
      </c>
      <c r="C43" s="56" t="str">
        <f t="shared" si="1"/>
        <v xml:space="preserve"> </v>
      </c>
      <c r="D43" s="56" t="str">
        <f t="shared" si="2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IF((ISERROR((VLOOKUP(B43,Calculation!C$2:C$548,1,FALSE)))),"not entered","")</f>
        <v/>
      </c>
    </row>
    <row r="44" spans="2:7">
      <c r="B44" s="34" t="s">
        <v>11</v>
      </c>
      <c r="C44" s="56" t="str">
        <f t="shared" si="1"/>
        <v xml:space="preserve"> </v>
      </c>
      <c r="D44" s="56" t="str">
        <f t="shared" si="2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IF((ISERROR((VLOOKUP(B44,Calculation!C$2:C$548,1,FALSE)))),"not entered","")</f>
        <v/>
      </c>
    </row>
    <row r="45" spans="2:7">
      <c r="B45" s="34" t="s">
        <v>11</v>
      </c>
      <c r="C45" s="56" t="str">
        <f t="shared" si="1"/>
        <v xml:space="preserve"> </v>
      </c>
      <c r="D45" s="56" t="str">
        <f t="shared" si="2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IF((ISERROR((VLOOKUP(B45,Calculation!C$2:C$548,1,FALSE)))),"not entered","")</f>
        <v/>
      </c>
    </row>
    <row r="46" spans="2:7">
      <c r="B46" s="34" t="s">
        <v>11</v>
      </c>
      <c r="C46" s="56" t="str">
        <f t="shared" si="1"/>
        <v xml:space="preserve"> </v>
      </c>
      <c r="D46" s="56" t="str">
        <f t="shared" si="2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IF((ISERROR((VLOOKUP(B46,Calculation!C$2:C$548,1,FALSE)))),"not entered","")</f>
        <v/>
      </c>
    </row>
    <row r="47" spans="2:7">
      <c r="B47" s="34" t="s">
        <v>11</v>
      </c>
      <c r="C47" s="56" t="str">
        <f t="shared" si="1"/>
        <v xml:space="preserve"> </v>
      </c>
      <c r="D47" s="56" t="str">
        <f t="shared" si="2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IF((ISERROR((VLOOKUP(B47,Calculation!C$2:C$548,1,FALSE)))),"not entered","")</f>
        <v/>
      </c>
    </row>
    <row r="48" spans="2:7">
      <c r="B48" s="34" t="s">
        <v>11</v>
      </c>
      <c r="C48" s="56" t="str">
        <f t="shared" si="1"/>
        <v xml:space="preserve"> </v>
      </c>
      <c r="D48" s="56" t="str">
        <f t="shared" si="2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IF((ISERROR((VLOOKUP(B48,Calculation!C$2:C$548,1,FALSE)))),"not entered","")</f>
        <v/>
      </c>
    </row>
    <row r="49" spans="2:7">
      <c r="B49" s="34" t="s">
        <v>11</v>
      </c>
      <c r="C49" s="56" t="str">
        <f t="shared" si="1"/>
        <v xml:space="preserve"> </v>
      </c>
      <c r="D49" s="56" t="str">
        <f t="shared" si="2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IF((ISERROR((VLOOKUP(B49,Calculation!C$2:C$548,1,FALSE)))),"not entered","")</f>
        <v/>
      </c>
    </row>
    <row r="50" spans="2:7">
      <c r="B50" s="34" t="s">
        <v>11</v>
      </c>
      <c r="C50" s="56" t="str">
        <f t="shared" si="1"/>
        <v xml:space="preserve"> </v>
      </c>
      <c r="D50" s="56" t="str">
        <f t="shared" si="2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IF((ISERROR((VLOOKUP(B50,Calculation!C$2:C$548,1,FALSE)))),"not entered","")</f>
        <v/>
      </c>
    </row>
    <row r="51" spans="2:7">
      <c r="B51" s="34" t="s">
        <v>11</v>
      </c>
      <c r="C51" s="56" t="str">
        <f t="shared" si="1"/>
        <v xml:space="preserve"> </v>
      </c>
      <c r="D51" s="56" t="str">
        <f t="shared" si="2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IF((ISERROR((VLOOKUP(B51,Calculation!C$2:C$548,1,FALSE)))),"not entered","")</f>
        <v/>
      </c>
    </row>
    <row r="52" spans="2:7">
      <c r="B52" s="34" t="s">
        <v>11</v>
      </c>
      <c r="C52" s="56" t="str">
        <f t="shared" si="1"/>
        <v xml:space="preserve"> </v>
      </c>
      <c r="D52" s="56" t="str">
        <f t="shared" si="2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IF((ISERROR((VLOOKUP(B52,Calculation!C$2:C$548,1,FALSE)))),"not entered","")</f>
        <v/>
      </c>
    </row>
    <row r="53" spans="2:7">
      <c r="B53" s="34" t="s">
        <v>11</v>
      </c>
      <c r="C53" s="56" t="str">
        <f t="shared" si="1"/>
        <v xml:space="preserve"> </v>
      </c>
      <c r="D53" s="56" t="str">
        <f t="shared" si="2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IF((ISERROR((VLOOKUP(B53,Calculation!C$2:C$548,1,FALSE)))),"not entered","")</f>
        <v/>
      </c>
    </row>
    <row r="54" spans="2:7">
      <c r="B54" s="34" t="s">
        <v>11</v>
      </c>
      <c r="C54" s="56" t="str">
        <f t="shared" si="1"/>
        <v xml:space="preserve"> </v>
      </c>
      <c r="D54" s="56" t="str">
        <f t="shared" si="2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IF((ISERROR((VLOOKUP(B54,Calculation!C$2:C$548,1,FALSE)))),"not entered","")</f>
        <v/>
      </c>
    </row>
    <row r="55" spans="2:7">
      <c r="B55" s="34" t="s">
        <v>11</v>
      </c>
      <c r="C55" s="56" t="str">
        <f t="shared" si="1"/>
        <v xml:space="preserve"> </v>
      </c>
      <c r="D55" s="56" t="str">
        <f t="shared" si="2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IF((ISERROR((VLOOKUP(B55,Calculation!C$2:C$548,1,FALSE)))),"not entered","")</f>
        <v/>
      </c>
    </row>
    <row r="56" spans="2:7">
      <c r="B56" s="34" t="s">
        <v>11</v>
      </c>
      <c r="C56" s="56" t="str">
        <f t="shared" si="1"/>
        <v xml:space="preserve"> </v>
      </c>
      <c r="D56" s="56" t="str">
        <f t="shared" si="2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IF((ISERROR((VLOOKUP(B56,Calculation!C$2:C$548,1,FALSE)))),"not entered","")</f>
        <v/>
      </c>
    </row>
    <row r="57" spans="2:7">
      <c r="B57" s="34" t="s">
        <v>11</v>
      </c>
      <c r="C57" s="56" t="str">
        <f t="shared" si="1"/>
        <v xml:space="preserve"> </v>
      </c>
      <c r="D57" s="56" t="str">
        <f t="shared" si="2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IF((ISERROR((VLOOKUP(B57,Calculation!C$2:C$548,1,FALSE)))),"not entered","")</f>
        <v/>
      </c>
    </row>
    <row r="58" spans="2:7">
      <c r="B58" s="34" t="s">
        <v>11</v>
      </c>
      <c r="C58" s="56" t="str">
        <f t="shared" si="1"/>
        <v xml:space="preserve"> </v>
      </c>
      <c r="D58" s="56" t="str">
        <f t="shared" si="2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IF((ISERROR((VLOOKUP(B58,Calculation!C$2:C$548,1,FALSE)))),"not entered","")</f>
        <v/>
      </c>
    </row>
    <row r="59" spans="2:7">
      <c r="B59" s="34" t="s">
        <v>11</v>
      </c>
      <c r="C59" s="56" t="str">
        <f t="shared" si="1"/>
        <v xml:space="preserve"> </v>
      </c>
      <c r="D59" s="56" t="str">
        <f t="shared" si="2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IF((ISERROR((VLOOKUP(B59,Calculation!C$2:C$548,1,FALSE)))),"not entered","")</f>
        <v/>
      </c>
    </row>
    <row r="60" spans="2:7">
      <c r="B60" s="34" t="s">
        <v>11</v>
      </c>
      <c r="C60" s="56" t="str">
        <f t="shared" si="1"/>
        <v xml:space="preserve"> </v>
      </c>
      <c r="D60" s="56" t="str">
        <f t="shared" si="2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IF((ISERROR((VLOOKUP(B60,Calculation!C$2:C$548,1,FALSE)))),"not entered","")</f>
        <v/>
      </c>
    </row>
    <row r="61" spans="2:7">
      <c r="B61" s="34" t="s">
        <v>11</v>
      </c>
      <c r="C61" s="56" t="str">
        <f t="shared" si="1"/>
        <v xml:space="preserve"> </v>
      </c>
      <c r="D61" s="56" t="str">
        <f t="shared" si="2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IF((ISERROR((VLOOKUP(B61,Calculation!C$2:C$548,1,FALSE)))),"not entered","")</f>
        <v/>
      </c>
    </row>
    <row r="62" spans="2:7">
      <c r="B62" s="34" t="s">
        <v>11</v>
      </c>
      <c r="C62" s="56" t="str">
        <f t="shared" si="1"/>
        <v xml:space="preserve"> </v>
      </c>
      <c r="D62" s="56" t="str">
        <f t="shared" si="2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IF((ISERROR((VLOOKUP(B62,Calculation!C$2:C$548,1,FALSE)))),"not entered","")</f>
        <v/>
      </c>
    </row>
    <row r="63" spans="2:7">
      <c r="B63" s="34" t="s">
        <v>11</v>
      </c>
      <c r="C63" s="56" t="str">
        <f t="shared" si="1"/>
        <v xml:space="preserve"> </v>
      </c>
      <c r="D63" s="56" t="str">
        <f t="shared" si="2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IF((ISERROR((VLOOKUP(B63,Calculation!C$2:C$548,1,FALSE)))),"not entered","")</f>
        <v/>
      </c>
    </row>
    <row r="64" spans="2:7">
      <c r="B64" s="34" t="s">
        <v>11</v>
      </c>
      <c r="C64" s="56" t="str">
        <f t="shared" si="1"/>
        <v xml:space="preserve"> </v>
      </c>
      <c r="D64" s="56" t="str">
        <f t="shared" si="2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IF((ISERROR((VLOOKUP(B64,Calculation!C$2:C$548,1,FALSE)))),"not entered","")</f>
        <v/>
      </c>
    </row>
    <row r="65" spans="2:7">
      <c r="B65" s="34" t="s">
        <v>11</v>
      </c>
      <c r="C65" s="56" t="str">
        <f t="shared" si="1"/>
        <v xml:space="preserve"> </v>
      </c>
      <c r="D65" s="56" t="str">
        <f t="shared" si="2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IF((ISERROR((VLOOKUP(B65,Calculation!C$2:C$548,1,FALSE)))),"not entered","")</f>
        <v/>
      </c>
    </row>
    <row r="66" spans="2:7">
      <c r="B66" s="34" t="s">
        <v>11</v>
      </c>
      <c r="C66" s="56" t="str">
        <f t="shared" si="1"/>
        <v xml:space="preserve"> </v>
      </c>
      <c r="D66" s="56" t="str">
        <f t="shared" si="2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IF((ISERROR((VLOOKUP(B66,Calculation!C$2:C$548,1,FALSE)))),"not entered","")</f>
        <v/>
      </c>
    </row>
    <row r="67" spans="2:7">
      <c r="B67" s="34" t="s">
        <v>11</v>
      </c>
      <c r="C67" s="56" t="str">
        <f t="shared" si="1"/>
        <v xml:space="preserve"> </v>
      </c>
      <c r="D67" s="56" t="str">
        <f t="shared" si="2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IF((ISERROR((VLOOKUP(B67,Calculation!C$2:C$548,1,FALSE)))),"not entered","")</f>
        <v/>
      </c>
    </row>
    <row r="68" spans="2:7">
      <c r="B68" s="34" t="s">
        <v>11</v>
      </c>
      <c r="C68" s="56" t="str">
        <f t="shared" si="1"/>
        <v xml:space="preserve"> </v>
      </c>
      <c r="D68" s="56" t="str">
        <f t="shared" si="2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IF((ISERROR((VLOOKUP(B68,Calculation!C$2:C$548,1,FALSE)))),"not entered","")</f>
        <v/>
      </c>
    </row>
    <row r="69" spans="2:7">
      <c r="B69" s="34" t="s">
        <v>11</v>
      </c>
      <c r="C69" s="56" t="str">
        <f t="shared" si="1"/>
        <v xml:space="preserve"> </v>
      </c>
      <c r="D69" s="56" t="str">
        <f t="shared" si="2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IF((ISERROR((VLOOKUP(B69,Calculation!C$2:C$548,1,FALSE)))),"not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IF((ISERROR((VLOOKUP(B70,Calculation!C$2:C$548,1,FALSE)))),"not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IF((ISERROR((VLOOKUP(B71,Calculation!C$2:C$548,1,FALSE)))),"not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IF((ISERROR((VLOOKUP(B72,Calculation!C$2:C$548,1,FALSE)))),"not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IF((ISERROR((VLOOKUP(B73,Calculation!C$2:C$548,1,FALSE)))),"not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IF((ISERROR((VLOOKUP(B74,Calculation!C$2:C$548,1,FALSE)))),"not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IF((ISERROR((VLOOKUP(B75,Calculation!C$2:C$548,1,FALSE)))),"not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IF((ISERROR((VLOOKUP(B76,Calculation!C$2:C$548,1,FALSE)))),"not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IF((ISERROR((VLOOKUP(B77,Calculation!C$2:C$548,1,FALSE)))),"not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IF((ISERROR((VLOOKUP(B78,Calculation!C$2:C$548,1,FALSE)))),"not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IF((ISERROR((VLOOKUP(B79,Calculation!C$2:C$548,1,FALSE)))),"not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IF((ISERROR((VLOOKUP(B80,Calculation!C$2:C$548,1,FALSE)))),"not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IF((ISERROR((VLOOKUP(B81,Calculation!C$2:C$548,1,FALSE)))),"not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IF((ISERROR((VLOOKUP(B82,Calculation!C$2:C$548,1,FALSE)))),"not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IF((ISERROR((VLOOKUP(B83,Calculation!C$2:C$548,1,FALSE)))),"not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IF((ISERROR((VLOOKUP(B84,Calculation!C$2:C$548,1,FALSE)))),"not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IF((ISERROR((VLOOKUP(B85,Calculation!C$2:C$548,1,FALSE)))),"not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IF((ISERROR((VLOOKUP(B86,Calculation!C$2:C$548,1,FALSE)))),"not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IF((ISERROR((VLOOKUP(B87,Calculation!C$2:C$548,1,FALSE)))),"not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IF((ISERROR((VLOOKUP(B88,Calculation!C$2:C$548,1,FALSE)))),"not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IF((ISERROR((VLOOKUP(B89,Calculation!C$2:C$548,1,FALSE)))),"not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IF((ISERROR((VLOOKUP(B90,Calculation!C$2:C$548,1,FALSE)))),"not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IF((ISERROR((VLOOKUP(B91,Calculation!C$2:C$548,1,FALSE)))),"not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IF((ISERROR((VLOOKUP(B92,Calculation!C$2:C$548,1,FALSE)))),"not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IF((ISERROR((VLOOKUP(B93,Calculation!C$2:C$548,1,FALSE)))),"not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IF((ISERROR((VLOOKUP(B94,Calculation!C$2:C$548,1,FALSE)))),"not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IF((ISERROR((VLOOKUP(B95,Calculation!C$2:C$548,1,FALSE)))),"not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IF((ISERROR((VLOOKUP(B96,Calculation!C$2:C$548,1,FALSE)))),"not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IF((ISERROR((VLOOKUP(B97,Calculation!C$2:C$548,1,FALSE)))),"not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IF((ISERROR((VLOOKUP(B98,Calculation!C$2:C$548,1,FALSE)))),"not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IF((ISERROR((VLOOKUP(B99,Calculation!C$2:C$548,1,FALSE)))),"not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IF((ISERROR((VLOOKUP(B100,Calculation!C$2:C$548,1,FALSE)))),"not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IF((ISERROR((VLOOKUP(B101,Calculation!C$2:C$548,1,FALSE)))),"not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IF((ISERROR((VLOOKUP(B102,Calculation!C$2:C$548,1,FALSE)))),"not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IF((ISERROR((VLOOKUP(B103,Calculation!C$2:C$548,1,FALSE)))),"not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IF((ISERROR((VLOOKUP(B104,Calculation!C$2:C$548,1,FALSE)))),"not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IF((ISERROR((VLOOKUP(B105,Calculation!C$2:C$548,1,FALSE)))),"not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IF((ISERROR((VLOOKUP(B106,Calculation!C$2:C$548,1,FALSE)))),"not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IF((ISERROR((VLOOKUP(B107,Calculation!C$2:C$548,1,FALSE)))),"not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IF((ISERROR((VLOOKUP(B108,Calculation!C$2:C$548,1,FALSE)))),"not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IF((ISERROR((VLOOKUP(B109,Calculation!C$2:C$548,1,FALSE)))),"not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IF((ISERROR((VLOOKUP(B110,Calculation!C$2:C$548,1,FALSE)))),"not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IF((ISERROR((VLOOKUP(B111,Calculation!C$2:C$548,1,FALSE)))),"not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IF((ISERROR((VLOOKUP(B112,Calculation!C$2:C$548,1,FALSE)))),"not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IF((ISERROR((VLOOKUP(B113,Calculation!C$2:C$548,1,FALSE)))),"not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IF((ISERROR((VLOOKUP(B114,Calculation!C$2:C$548,1,FALSE)))),"not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IF((ISERROR((VLOOKUP(B115,Calculation!C$2:C$548,1,FALSE)))),"not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IF((ISERROR((VLOOKUP(B116,Calculation!C$2:C$548,1,FALSE)))),"not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IF((ISERROR((VLOOKUP(B117,Calculation!C$2:C$548,1,FALSE)))),"not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IF((ISERROR((VLOOKUP(B118,Calculation!C$2:C$548,1,FALSE)))),"not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IF((ISERROR((VLOOKUP(B119,Calculation!C$2:C$548,1,FALSE)))),"not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IF((ISERROR((VLOOKUP(B120,Calculation!C$2:C$548,1,FALSE)))),"not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IF((ISERROR((VLOOKUP(B121,Calculation!C$2:C$548,1,FALSE)))),"not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IF((ISERROR((VLOOKUP(B122,Calculation!C$2:C$548,1,FALSE)))),"not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IF((ISERROR((VLOOKUP(B123,Calculation!C$2:C$548,1,FALSE)))),"not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IF((ISERROR((VLOOKUP(B124,Calculation!C$2:C$548,1,FALSE)))),"not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IF((ISERROR((VLOOKUP(B125,Calculation!C$2:C$548,1,FALSE)))),"not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IF((ISERROR((VLOOKUP(B126,Calculation!C$2:C$548,1,FALSE)))),"not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IF((ISERROR((VLOOKUP(B127,Calculation!C$2:C$548,1,FALSE)))),"not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IF((ISERROR((VLOOKUP(B128,Calculation!C$2:C$548,1,FALSE)))),"not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IF((ISERROR((VLOOKUP(B129,Calculation!C$2:C$548,1,FALSE)))),"not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IF((ISERROR((VLOOKUP(B130,Calculation!C$2:C$548,1,FALSE)))),"not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IF((ISERROR((VLOOKUP(B131,Calculation!C$2:C$548,1,FALSE)))),"not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IF((ISERROR((VLOOKUP(B132,Calculation!C$2:C$548,1,FALSE)))),"not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IF((ISERROR((VLOOKUP(B133,Calculation!C$2:C$548,1,FALSE)))),"not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IF((ISERROR((VLOOKUP(B134,Calculation!C$2:C$548,1,FALSE)))),"not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IF((ISERROR((VLOOKUP(B135,Calculation!C$2:C$548,1,FALSE)))),"not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IF((ISERROR((VLOOKUP(B136,Calculation!C$2:C$548,1,FALSE)))),"not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IF((ISERROR((VLOOKUP(B137,Calculation!C$2:C$548,1,FALSE)))),"not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IF((ISERROR((VLOOKUP(B138,Calculation!C$2:C$548,1,FALSE)))),"not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IF((ISERROR((VLOOKUP(B139,Calculation!C$2:C$548,1,FALSE)))),"not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IF((ISERROR((VLOOKUP(B140,Calculation!C$2:C$548,1,FALSE)))),"not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IF((ISERROR((VLOOKUP(B141,Calculation!C$2:C$548,1,FALSE)))),"not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IF((ISERROR((VLOOKUP(B142,Calculation!C$2:C$548,1,FALSE)))),"not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IF((ISERROR((VLOOKUP(B143,Calculation!C$2:C$548,1,FALSE)))),"not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IF((ISERROR((VLOOKUP(B144,Calculation!C$2:C$548,1,FALSE)))),"not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IF((ISERROR((VLOOKUP(B145,Calculation!C$2:C$548,1,FALSE)))),"not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IF((ISERROR((VLOOKUP(B146,Calculation!C$2:C$548,1,FALSE)))),"not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IF((ISERROR((VLOOKUP(B147,Calculation!C$2:C$548,1,FALSE)))),"not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IF((ISERROR((VLOOKUP(B148,Calculation!C$2:C$548,1,FALSE)))),"not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IF((ISERROR((VLOOKUP(B149,Calculation!C$2:C$548,1,FALSE)))),"not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IF((ISERROR((VLOOKUP(B150,Calculation!C$2:C$548,1,FALSE)))),"not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IF((ISERROR((VLOOKUP(B151,Calculation!C$2:C$548,1,FALSE)))),"not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IF((ISERROR((VLOOKUP(B152,Calculation!C$2:C$548,1,FALSE)))),"not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IF((ISERROR((VLOOKUP(B153,Calculation!C$2:C$548,1,FALSE)))),"not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IF((ISERROR((VLOOKUP(B154,Calculation!C$2:C$548,1,FALSE)))),"not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IF((ISERROR((VLOOKUP(B155,Calculation!C$2:C$548,1,FALSE)))),"not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IF((ISERROR((VLOOKUP(B156,Calculation!C$2:C$548,1,FALSE)))),"not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IF((ISERROR((VLOOKUP(B157,Calculation!C$2:C$548,1,FALSE)))),"not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IF((ISERROR((VLOOKUP(B158,Calculation!C$2:C$548,1,FALSE)))),"not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IF((ISERROR((VLOOKUP(B159,Calculation!C$2:C$548,1,FALSE)))),"not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IF((ISERROR((VLOOKUP(B160,Calculation!C$2:C$548,1,FALSE)))),"not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IF((ISERROR((VLOOKUP(B161,Calculation!C$2:C$548,1,FALSE)))),"not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IF((ISERROR((VLOOKUP(B162,Calculation!C$2:C$548,1,FALSE)))),"not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IF((ISERROR((VLOOKUP(B163,Calculation!C$2:C$548,1,FALSE)))),"not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IF((ISERROR((VLOOKUP(B164,Calculation!C$2:C$548,1,FALSE)))),"not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IF((ISERROR((VLOOKUP(B165,Calculation!C$2:C$548,1,FALSE)))),"not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IF((ISERROR((VLOOKUP(B166,Calculation!C$2:C$548,1,FALSE)))),"not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IF((ISERROR((VLOOKUP(B167,Calculation!C$2:C$548,1,FALSE)))),"not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IF((ISERROR((VLOOKUP(B168,Calculation!C$2:C$548,1,FALSE)))),"not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IF((ISERROR((VLOOKUP(B169,Calculation!C$2:C$548,1,FALSE)))),"not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IF((ISERROR((VLOOKUP(B170,Calculation!C$2:C$548,1,FALSE)))),"not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IF((ISERROR((VLOOKUP(B171,Calculation!C$2:C$548,1,FALSE)))),"not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IF((ISERROR((VLOOKUP(B172,Calculation!C$2:C$548,1,FALSE)))),"not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IF((ISERROR((VLOOKUP(B173,Calculation!C$2:C$548,1,FALSE)))),"not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IF((ISERROR((VLOOKUP(B174,Calculation!C$2:C$548,1,FALSE)))),"not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IF((ISERROR((VLOOKUP(B175,Calculation!C$2:C$548,1,FALSE)))),"not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IF((ISERROR((VLOOKUP(B176,Calculation!C$2:C$548,1,FALSE)))),"not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IF((ISERROR((VLOOKUP(B177,Calculation!C$2:C$548,1,FALSE)))),"not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IF((ISERROR((VLOOKUP(B178,Calculation!C$2:C$548,1,FALSE)))),"not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IF((ISERROR((VLOOKUP(B179,Calculation!C$2:C$548,1,FALSE)))),"not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IF((ISERROR((VLOOKUP(B180,Calculation!C$2:C$548,1,FALSE)))),"not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IF((ISERROR((VLOOKUP(B181,Calculation!C$2:C$548,1,FALSE)))),"not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IF((ISERROR((VLOOKUP(B182,Calculation!C$2:C$548,1,FALSE)))),"not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IF((ISERROR((VLOOKUP(B183,Calculation!C$2:C$548,1,FALSE)))),"not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IF((ISERROR((VLOOKUP(B184,Calculation!C$2:C$548,1,FALSE)))),"not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IF((ISERROR((VLOOKUP(B185,Calculation!C$2:C$548,1,FALSE)))),"not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IF((ISERROR((VLOOKUP(B186,Calculation!C$2:C$548,1,FALSE)))),"not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IF((ISERROR((VLOOKUP(B187,Calculation!C$2:C$548,1,FALSE)))),"not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IF((ISERROR((VLOOKUP(B188,Calculation!C$2:C$548,1,FALSE)))),"not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IF((ISERROR((VLOOKUP(B189,Calculation!C$2:C$548,1,FALSE)))),"not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IF((ISERROR((VLOOKUP(B190,Calculation!C$2:C$548,1,FALSE)))),"not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IF((ISERROR((VLOOKUP(B191,Calculation!C$2:C$548,1,FALSE)))),"not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IF((ISERROR((VLOOKUP(B192,Calculation!C$2:C$548,1,FALSE)))),"not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IF((ISERROR((VLOOKUP(B193,Calculation!C$2:C$548,1,FALSE)))),"not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IF((ISERROR((VLOOKUP(B194,Calculation!C$2:C$548,1,FALSE)))),"not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IF((ISERROR((VLOOKUP(B195,Calculation!C$2:C$548,1,FALSE)))),"not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IF((ISERROR((VLOOKUP(B196,Calculation!C$2:C$548,1,FALSE)))),"not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IF((ISERROR((VLOOKUP(B197,Calculation!C$2:C$548,1,FALSE)))),"not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IF((ISERROR((VLOOKUP(B198,Calculation!C$2:C$548,1,FALSE)))),"not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IF((ISERROR((VLOOKUP(B199,Calculation!C$2:C$548,1,FALSE)))),"not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IF((ISERROR((VLOOKUP(B200,Calculation!C$2:C$548,1,FALSE)))),"not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IF((ISERROR((VLOOKUP(B201,Calculation!C$2:C$548,1,FALSE)))),"not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IF((ISERROR((VLOOKUP(B202,Calculation!C$2:C$548,1,FALSE)))),"not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IF((ISERROR((VLOOKUP(B203,Calculation!C$2:C$548,1,FALSE)))),"not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IF((ISERROR((VLOOKUP(B204,Calculation!C$2:C$548,1,FALSE)))),"not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B1:B1048576">
    <cfRule type="cellIs" dxfId="38" priority="1" stopIfTrue="1" operator="equal">
      <formula>"x"</formula>
    </cfRule>
  </conditionalFormatting>
  <conditionalFormatting sqref="G4:G205">
    <cfRule type="cellIs" dxfId="37" priority="2" stopIfTrue="1" operator="equal">
      <formula>#N/A</formula>
    </cfRule>
  </conditionalFormatting>
  <pageMargins left="0.75" right="0.75" top="1" bottom="1" header="0.5" footer="0.5"/>
  <pageSetup paperSize="9" orientation="portrait" horizontalDpi="1200" verticalDpi="1200" r:id="rId1"/>
  <headerFooter alignWithMargins="0"/>
  <webPublishItems count="2">
    <webPublishItem id="6175" divId="league 2005_6175" sourceType="printArea" destinationFile="C:\EETC\Webpages\results 2005.htm" title="East Essex Tri Club - League Results 2005"/>
    <webPublishItem id="12514" divId="league 2005_12514" sourceType="printArea" destinationFile="C:\EETC\Webpages\results 2005.htm"/>
  </webPublishItems>
</worksheet>
</file>

<file path=xl/worksheets/sheet4.xml><?xml version="1.0" encoding="utf-8"?>
<worksheet xmlns="http://schemas.openxmlformats.org/spreadsheetml/2006/main" xmlns:r="http://schemas.openxmlformats.org/officeDocument/2006/relationships">
  <dimension ref="B2:G205"/>
  <sheetViews>
    <sheetView workbookViewId="0"/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7" t="str">
        <f>Races!C7</f>
        <v>Dua 2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5" t="s">
        <v>74</v>
      </c>
      <c r="C4" s="59" t="s">
        <v>110</v>
      </c>
      <c r="D4" s="59"/>
      <c r="E4" s="126">
        <v>1.1574074074074073E-5</v>
      </c>
      <c r="F4" s="33">
        <f>E4/(E4/100)</f>
        <v>100</v>
      </c>
      <c r="G4" t="str">
        <f>IF((ISERROR((VLOOKUP(B4,Calculation!C$2:C$548,1,FALSE)))),"not entered","")</f>
        <v/>
      </c>
    </row>
    <row r="5" spans="2:7">
      <c r="B5" s="34" t="s">
        <v>74</v>
      </c>
      <c r="C5" s="60" t="s">
        <v>111</v>
      </c>
      <c r="D5" s="60"/>
      <c r="E5" s="127">
        <v>1.1574074074074073E-5</v>
      </c>
      <c r="F5" s="35">
        <f>E5/(E5/100)</f>
        <v>100</v>
      </c>
      <c r="G5" t="str">
        <f>IF((ISERROR((VLOOKUP(B5,Calculation!C$2:C$548,1,FALSE)))),"not entered","")</f>
        <v/>
      </c>
    </row>
    <row r="6" spans="2:7">
      <c r="B6" s="34" t="s">
        <v>11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IF((ISERROR((VLOOKUP(B6,Calculation!C$2:C$548,1,FALSE)))),"not entered","")</f>
        <v/>
      </c>
    </row>
    <row r="7" spans="2:7">
      <c r="B7" s="34" t="s">
        <v>11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IF((ISERROR((VLOOKUP(B7,Calculation!C$2:C$548,1,FALSE)))),"not entered","")</f>
        <v/>
      </c>
    </row>
    <row r="8" spans="2:7">
      <c r="B8" s="34" t="s">
        <v>11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IF((ISERROR((VLOOKUP(B8,Calculation!C$2:C$548,1,FALSE)))),"not entered","")</f>
        <v/>
      </c>
    </row>
    <row r="9" spans="2:7">
      <c r="B9" s="34" t="s">
        <v>11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IF((ISERROR((VLOOKUP(B9,Calculation!C$2:C$548,1,FALSE)))),"not entered","")</f>
        <v/>
      </c>
    </row>
    <row r="10" spans="2:7">
      <c r="B10" s="34" t="s">
        <v>11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IF((ISERROR((VLOOKUP(B10,Calculation!C$2:C$548,1,FALSE)))),"not entered","")</f>
        <v/>
      </c>
    </row>
    <row r="11" spans="2:7">
      <c r="B11" s="34" t="s">
        <v>11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IF((ISERROR((VLOOKUP(B11,Calculation!C$2:C$548,1,FALSE)))),"not entered","")</f>
        <v/>
      </c>
    </row>
    <row r="12" spans="2:7">
      <c r="B12" s="34" t="s">
        <v>11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IF((ISERROR((VLOOKUP(B12,Calculation!C$2:C$548,1,FALSE)))),"not entered","")</f>
        <v/>
      </c>
    </row>
    <row r="13" spans="2:7">
      <c r="B13" s="34" t="s">
        <v>11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IF((ISERROR((VLOOKUP(B13,Calculation!C$2:C$548,1,FALSE)))),"not entered","")</f>
        <v/>
      </c>
    </row>
    <row r="14" spans="2:7">
      <c r="B14" s="34" t="s">
        <v>11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IF((ISERROR((VLOOKUP(B14,Calculation!C$2:C$548,1,FALSE)))),"not entered","")</f>
        <v/>
      </c>
    </row>
    <row r="15" spans="2:7">
      <c r="B15" s="34" t="s">
        <v>11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IF((ISERROR((VLOOKUP(B15,Calculation!C$2:C$548,1,FALSE)))),"not entered","")</f>
        <v/>
      </c>
    </row>
    <row r="16" spans="2:7">
      <c r="B16" s="34" t="s">
        <v>11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IF((ISERROR((VLOOKUP(B16,Calculation!C$2:C$548,1,FALSE)))),"not entered","")</f>
        <v/>
      </c>
    </row>
    <row r="17" spans="2:7">
      <c r="B17" s="34" t="s">
        <v>11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IF((ISERROR((VLOOKUP(B17,Calculation!C$2:C$548,1,FALSE)))),"not entered","")</f>
        <v/>
      </c>
    </row>
    <row r="18" spans="2:7">
      <c r="B18" s="34" t="s">
        <v>11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IF((ISERROR((VLOOKUP(B18,Calculation!C$2:C$548,1,FALSE)))),"not entered","")</f>
        <v/>
      </c>
    </row>
    <row r="19" spans="2:7">
      <c r="B19" s="34" t="s">
        <v>11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IF((ISERROR((VLOOKUP(B19,Calculation!C$2:C$548,1,FALSE)))),"not entered","")</f>
        <v/>
      </c>
    </row>
    <row r="20" spans="2:7">
      <c r="B20" s="34" t="s">
        <v>11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IF((ISERROR((VLOOKUP(B20,Calculation!C$2:C$548,1,FALSE)))),"not entered","")</f>
        <v/>
      </c>
    </row>
    <row r="21" spans="2:7">
      <c r="B21" s="34" t="s">
        <v>11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IF((ISERROR((VLOOKUP(B21,Calculation!C$2:C$548,1,FALSE)))),"not entered","")</f>
        <v/>
      </c>
    </row>
    <row r="22" spans="2:7">
      <c r="B22" s="34" t="s">
        <v>11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IF((ISERROR((VLOOKUP(B22,Calculation!C$2:C$548,1,FALSE)))),"not entered","")</f>
        <v/>
      </c>
    </row>
    <row r="23" spans="2:7">
      <c r="B23" s="34" t="s">
        <v>11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IF((ISERROR((VLOOKUP(B23,Calculation!C$2:C$548,1,FALSE)))),"not entered","")</f>
        <v/>
      </c>
    </row>
    <row r="24" spans="2:7">
      <c r="B24" s="34" t="s">
        <v>11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IF((ISERROR((VLOOKUP(B24,Calculation!C$2:C$548,1,FALSE)))),"not entered","")</f>
        <v/>
      </c>
    </row>
    <row r="25" spans="2:7">
      <c r="B25" s="34" t="s">
        <v>11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IF((ISERROR((VLOOKUP(B25,Calculation!C$2:C$548,1,FALSE)))),"not entered","")</f>
        <v/>
      </c>
    </row>
    <row r="26" spans="2:7">
      <c r="B26" s="34" t="s">
        <v>11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IF((ISERROR((VLOOKUP(B26,Calculation!C$2:C$548,1,FALSE)))),"not entered","")</f>
        <v/>
      </c>
    </row>
    <row r="27" spans="2:7">
      <c r="B27" s="34" t="s">
        <v>11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IF((ISERROR((VLOOKUP(B27,Calculation!C$2:C$548,1,FALSE)))),"not entered","")</f>
        <v/>
      </c>
    </row>
    <row r="28" spans="2:7">
      <c r="B28" s="34" t="s">
        <v>11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IF((ISERROR((VLOOKUP(B28,Calculation!C$2:C$548,1,FALSE)))),"not entered","")</f>
        <v/>
      </c>
    </row>
    <row r="29" spans="2:7">
      <c r="B29" s="34" t="s">
        <v>11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IF((ISERROR((VLOOKUP(B29,Calculation!C$2:C$548,1,FALSE)))),"not entered","")</f>
        <v/>
      </c>
    </row>
    <row r="30" spans="2:7">
      <c r="B30" s="34" t="s">
        <v>11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IF((ISERROR((VLOOKUP(B30,Calculation!C$2:C$548,1,FALSE)))),"not entered","")</f>
        <v/>
      </c>
    </row>
    <row r="31" spans="2:7">
      <c r="B31" s="34" t="s">
        <v>11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IF((ISERROR((VLOOKUP(B31,Calculation!C$2:C$548,1,FALSE)))),"not entered","")</f>
        <v/>
      </c>
    </row>
    <row r="32" spans="2:7">
      <c r="B32" s="34" t="s">
        <v>11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IF((ISERROR((VLOOKUP(B32,Calculation!C$2:C$548,1,FALSE)))),"not entered","")</f>
        <v/>
      </c>
    </row>
    <row r="33" spans="2:7">
      <c r="B33" s="34" t="s">
        <v>11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IF((ISERROR((VLOOKUP(B33,Calculation!C$2:C$548,1,FALSE)))),"not entered","")</f>
        <v/>
      </c>
    </row>
    <row r="34" spans="2:7">
      <c r="B34" s="34" t="s">
        <v>11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IF((ISERROR((VLOOKUP(B34,Calculation!C$2:C$548,1,FALSE)))),"not entered","")</f>
        <v/>
      </c>
    </row>
    <row r="35" spans="2:7">
      <c r="B35" s="34" t="s">
        <v>11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IF((ISERROR((VLOOKUP(B35,Calculation!C$2:C$548,1,FALSE)))),"not entered","")</f>
        <v/>
      </c>
    </row>
    <row r="36" spans="2:7">
      <c r="B36" s="34" t="s">
        <v>11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IF((ISERROR((VLOOKUP(B36,Calculation!C$2:C$548,1,FALSE)))),"not entered","")</f>
        <v/>
      </c>
    </row>
    <row r="37" spans="2:7">
      <c r="B37" s="34" t="s">
        <v>11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IF((ISERROR((VLOOKUP(B37,Calculation!C$2:C$548,1,FALSE)))),"not entered","")</f>
        <v/>
      </c>
    </row>
    <row r="38" spans="2:7">
      <c r="B38" s="34" t="s">
        <v>11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IF((ISERROR((VLOOKUP(B38,Calculation!C$2:C$548,1,FALSE)))),"not entered","")</f>
        <v/>
      </c>
    </row>
    <row r="39" spans="2:7">
      <c r="B39" s="34" t="s">
        <v>11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IF((ISERROR((VLOOKUP(B39,Calculation!C$2:C$548,1,FALSE)))),"not entered","")</f>
        <v/>
      </c>
    </row>
    <row r="40" spans="2:7">
      <c r="B40" s="34" t="s">
        <v>11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IF((ISERROR((VLOOKUP(B40,Calculation!C$2:C$548,1,FALSE)))),"not entered","")</f>
        <v/>
      </c>
    </row>
    <row r="41" spans="2:7">
      <c r="B41" s="34" t="s">
        <v>11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IF((ISERROR((VLOOKUP(B41,Calculation!C$2:C$548,1,FALSE)))),"not entered","")</f>
        <v/>
      </c>
    </row>
    <row r="42" spans="2:7">
      <c r="B42" s="34" t="s">
        <v>11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IF((ISERROR((VLOOKUP(B42,Calculation!C$2:C$548,1,FALSE)))),"not entered","")</f>
        <v/>
      </c>
    </row>
    <row r="43" spans="2:7">
      <c r="B43" s="34" t="s">
        <v>11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IF((ISERROR((VLOOKUP(B43,Calculation!C$2:C$548,1,FALSE)))),"not entered","")</f>
        <v/>
      </c>
    </row>
    <row r="44" spans="2:7">
      <c r="B44" s="34" t="s">
        <v>11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IF((ISERROR((VLOOKUP(B44,Calculation!C$2:C$548,1,FALSE)))),"not entered","")</f>
        <v/>
      </c>
    </row>
    <row r="45" spans="2:7">
      <c r="B45" s="34" t="s">
        <v>11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IF((ISERROR((VLOOKUP(B45,Calculation!C$2:C$548,1,FALSE)))),"not entered","")</f>
        <v/>
      </c>
    </row>
    <row r="46" spans="2:7">
      <c r="B46" s="34" t="s">
        <v>11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IF((ISERROR((VLOOKUP(B46,Calculation!C$2:C$548,1,FALSE)))),"not entered","")</f>
        <v/>
      </c>
    </row>
    <row r="47" spans="2:7">
      <c r="B47" s="34" t="s">
        <v>11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IF((ISERROR((VLOOKUP(B47,Calculation!C$2:C$548,1,FALSE)))),"not entered","")</f>
        <v/>
      </c>
    </row>
    <row r="48" spans="2:7">
      <c r="B48" s="34" t="s">
        <v>11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IF((ISERROR((VLOOKUP(B48,Calculation!C$2:C$548,1,FALSE)))),"not entered","")</f>
        <v/>
      </c>
    </row>
    <row r="49" spans="2:7">
      <c r="B49" s="34" t="s">
        <v>11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IF((ISERROR((VLOOKUP(B49,Calculation!C$2:C$548,1,FALSE)))),"not entered","")</f>
        <v/>
      </c>
    </row>
    <row r="50" spans="2:7">
      <c r="B50" s="34" t="s">
        <v>11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IF((ISERROR((VLOOKUP(B50,Calculation!C$2:C$548,1,FALSE)))),"not entered","")</f>
        <v/>
      </c>
    </row>
    <row r="51" spans="2:7">
      <c r="B51" s="34" t="s">
        <v>11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IF((ISERROR((VLOOKUP(B51,Calculation!C$2:C$548,1,FALSE)))),"not entered","")</f>
        <v/>
      </c>
    </row>
    <row r="52" spans="2:7">
      <c r="B52" s="34" t="s">
        <v>11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IF((ISERROR((VLOOKUP(B52,Calculation!C$2:C$548,1,FALSE)))),"not entered","")</f>
        <v/>
      </c>
    </row>
    <row r="53" spans="2:7">
      <c r="B53" s="34" t="s">
        <v>11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IF((ISERROR((VLOOKUP(B53,Calculation!C$2:C$548,1,FALSE)))),"not entered","")</f>
        <v/>
      </c>
    </row>
    <row r="54" spans="2:7">
      <c r="B54" s="34" t="s">
        <v>11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IF((ISERROR((VLOOKUP(B54,Calculation!C$2:C$548,1,FALSE)))),"not entered","")</f>
        <v/>
      </c>
    </row>
    <row r="55" spans="2:7">
      <c r="B55" s="34" t="s">
        <v>11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IF((ISERROR((VLOOKUP(B55,Calculation!C$2:C$548,1,FALSE)))),"not entered","")</f>
        <v/>
      </c>
    </row>
    <row r="56" spans="2:7">
      <c r="B56" s="34" t="s">
        <v>11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IF((ISERROR((VLOOKUP(B56,Calculation!C$2:C$548,1,FALSE)))),"not entered","")</f>
        <v/>
      </c>
    </row>
    <row r="57" spans="2:7">
      <c r="B57" s="34" t="s">
        <v>11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IF((ISERROR((VLOOKUP(B57,Calculation!C$2:C$548,1,FALSE)))),"not entered","")</f>
        <v/>
      </c>
    </row>
    <row r="58" spans="2:7">
      <c r="B58" s="34" t="s">
        <v>11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IF((ISERROR((VLOOKUP(B58,Calculation!C$2:C$548,1,FALSE)))),"not entered","")</f>
        <v/>
      </c>
    </row>
    <row r="59" spans="2:7">
      <c r="B59" s="34" t="s">
        <v>11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IF((ISERROR((VLOOKUP(B59,Calculation!C$2:C$548,1,FALSE)))),"not entered","")</f>
        <v/>
      </c>
    </row>
    <row r="60" spans="2:7">
      <c r="B60" s="34" t="s">
        <v>11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IF((ISERROR((VLOOKUP(B60,Calculation!C$2:C$548,1,FALSE)))),"not entered","")</f>
        <v/>
      </c>
    </row>
    <row r="61" spans="2:7">
      <c r="B61" s="34" t="s">
        <v>11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IF((ISERROR((VLOOKUP(B61,Calculation!C$2:C$548,1,FALSE)))),"not entered","")</f>
        <v/>
      </c>
    </row>
    <row r="62" spans="2:7">
      <c r="B62" s="34" t="s">
        <v>11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IF((ISERROR((VLOOKUP(B62,Calculation!C$2:C$548,1,FALSE)))),"not entered","")</f>
        <v/>
      </c>
    </row>
    <row r="63" spans="2:7">
      <c r="B63" s="34" t="s">
        <v>11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IF((ISERROR((VLOOKUP(B63,Calculation!C$2:C$548,1,FALSE)))),"not entered","")</f>
        <v/>
      </c>
    </row>
    <row r="64" spans="2:7">
      <c r="B64" s="34" t="s">
        <v>11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IF((ISERROR((VLOOKUP(B64,Calculation!C$2:C$548,1,FALSE)))),"not entered","")</f>
        <v/>
      </c>
    </row>
    <row r="65" spans="2:7">
      <c r="B65" s="34" t="s">
        <v>11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IF((ISERROR((VLOOKUP(B65,Calculation!C$2:C$548,1,FALSE)))),"not entered","")</f>
        <v/>
      </c>
    </row>
    <row r="66" spans="2:7">
      <c r="B66" s="34" t="s">
        <v>11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IF((ISERROR((VLOOKUP(B66,Calculation!C$2:C$548,1,FALSE)))),"not entered","")</f>
        <v/>
      </c>
    </row>
    <row r="67" spans="2:7">
      <c r="B67" s="34" t="s">
        <v>11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IF((ISERROR((VLOOKUP(B67,Calculation!C$2:C$548,1,FALSE)))),"not entered","")</f>
        <v/>
      </c>
    </row>
    <row r="68" spans="2:7">
      <c r="B68" s="34" t="s">
        <v>11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IF((ISERROR((VLOOKUP(B68,Calculation!C$2:C$548,1,FALSE)))),"not entered","")</f>
        <v/>
      </c>
    </row>
    <row r="69" spans="2:7">
      <c r="B69" s="34" t="s">
        <v>11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IF((ISERROR((VLOOKUP(B69,Calculation!C$2:C$548,1,FALSE)))),"not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IF((ISERROR((VLOOKUP(B70,Calculation!C$2:C$548,1,FALSE)))),"not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IF((ISERROR((VLOOKUP(B71,Calculation!C$2:C$548,1,FALSE)))),"not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IF((ISERROR((VLOOKUP(B72,Calculation!C$2:C$548,1,FALSE)))),"not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IF((ISERROR((VLOOKUP(B73,Calculation!C$2:C$548,1,FALSE)))),"not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IF((ISERROR((VLOOKUP(B74,Calculation!C$2:C$548,1,FALSE)))),"not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IF((ISERROR((VLOOKUP(B75,Calculation!C$2:C$548,1,FALSE)))),"not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IF((ISERROR((VLOOKUP(B76,Calculation!C$2:C$548,1,FALSE)))),"not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IF((ISERROR((VLOOKUP(B77,Calculation!C$2:C$548,1,FALSE)))),"not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IF((ISERROR((VLOOKUP(B78,Calculation!C$2:C$548,1,FALSE)))),"not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IF((ISERROR((VLOOKUP(B79,Calculation!C$2:C$548,1,FALSE)))),"not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IF((ISERROR((VLOOKUP(B80,Calculation!C$2:C$548,1,FALSE)))),"not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IF((ISERROR((VLOOKUP(B81,Calculation!C$2:C$548,1,FALSE)))),"not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IF((ISERROR((VLOOKUP(B82,Calculation!C$2:C$548,1,FALSE)))),"not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IF((ISERROR((VLOOKUP(B83,Calculation!C$2:C$548,1,FALSE)))),"not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IF((ISERROR((VLOOKUP(B84,Calculation!C$2:C$548,1,FALSE)))),"not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IF((ISERROR((VLOOKUP(B85,Calculation!C$2:C$548,1,FALSE)))),"not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IF((ISERROR((VLOOKUP(B86,Calculation!C$2:C$548,1,FALSE)))),"not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IF((ISERROR((VLOOKUP(B87,Calculation!C$2:C$548,1,FALSE)))),"not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IF((ISERROR((VLOOKUP(B88,Calculation!C$2:C$548,1,FALSE)))),"not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IF((ISERROR((VLOOKUP(B89,Calculation!C$2:C$548,1,FALSE)))),"not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IF((ISERROR((VLOOKUP(B90,Calculation!C$2:C$548,1,FALSE)))),"not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IF((ISERROR((VLOOKUP(B91,Calculation!C$2:C$548,1,FALSE)))),"not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IF((ISERROR((VLOOKUP(B92,Calculation!C$2:C$548,1,FALSE)))),"not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IF((ISERROR((VLOOKUP(B93,Calculation!C$2:C$548,1,FALSE)))),"not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IF((ISERROR((VLOOKUP(B94,Calculation!C$2:C$548,1,FALSE)))),"not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IF((ISERROR((VLOOKUP(B95,Calculation!C$2:C$548,1,FALSE)))),"not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IF((ISERROR((VLOOKUP(B96,Calculation!C$2:C$548,1,FALSE)))),"not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IF((ISERROR((VLOOKUP(B97,Calculation!C$2:C$548,1,FALSE)))),"not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IF((ISERROR((VLOOKUP(B98,Calculation!C$2:C$548,1,FALSE)))),"not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IF((ISERROR((VLOOKUP(B99,Calculation!C$2:C$548,1,FALSE)))),"not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IF((ISERROR((VLOOKUP(B100,Calculation!C$2:C$548,1,FALSE)))),"not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IF((ISERROR((VLOOKUP(B101,Calculation!C$2:C$548,1,FALSE)))),"not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IF((ISERROR((VLOOKUP(B102,Calculation!C$2:C$548,1,FALSE)))),"not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IF((ISERROR((VLOOKUP(B103,Calculation!C$2:C$548,1,FALSE)))),"not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IF((ISERROR((VLOOKUP(B104,Calculation!C$2:C$548,1,FALSE)))),"not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IF((ISERROR((VLOOKUP(B105,Calculation!C$2:C$548,1,FALSE)))),"not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IF((ISERROR((VLOOKUP(B106,Calculation!C$2:C$548,1,FALSE)))),"not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IF((ISERROR((VLOOKUP(B107,Calculation!C$2:C$548,1,FALSE)))),"not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IF((ISERROR((VLOOKUP(B108,Calculation!C$2:C$548,1,FALSE)))),"not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IF((ISERROR((VLOOKUP(B109,Calculation!C$2:C$548,1,FALSE)))),"not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IF((ISERROR((VLOOKUP(B110,Calculation!C$2:C$548,1,FALSE)))),"not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IF((ISERROR((VLOOKUP(B111,Calculation!C$2:C$548,1,FALSE)))),"not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IF((ISERROR((VLOOKUP(B112,Calculation!C$2:C$548,1,FALSE)))),"not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IF((ISERROR((VLOOKUP(B113,Calculation!C$2:C$548,1,FALSE)))),"not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IF((ISERROR((VLOOKUP(B114,Calculation!C$2:C$548,1,FALSE)))),"not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IF((ISERROR((VLOOKUP(B115,Calculation!C$2:C$548,1,FALSE)))),"not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IF((ISERROR((VLOOKUP(B116,Calculation!C$2:C$548,1,FALSE)))),"not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IF((ISERROR((VLOOKUP(B117,Calculation!C$2:C$548,1,FALSE)))),"not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IF((ISERROR((VLOOKUP(B118,Calculation!C$2:C$548,1,FALSE)))),"not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IF((ISERROR((VLOOKUP(B119,Calculation!C$2:C$548,1,FALSE)))),"not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IF((ISERROR((VLOOKUP(B120,Calculation!C$2:C$548,1,FALSE)))),"not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IF((ISERROR((VLOOKUP(B121,Calculation!C$2:C$548,1,FALSE)))),"not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IF((ISERROR((VLOOKUP(B122,Calculation!C$2:C$548,1,FALSE)))),"not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IF((ISERROR((VLOOKUP(B123,Calculation!C$2:C$548,1,FALSE)))),"not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IF((ISERROR((VLOOKUP(B124,Calculation!C$2:C$548,1,FALSE)))),"not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IF((ISERROR((VLOOKUP(B125,Calculation!C$2:C$548,1,FALSE)))),"not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IF((ISERROR((VLOOKUP(B126,Calculation!C$2:C$548,1,FALSE)))),"not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IF((ISERROR((VLOOKUP(B127,Calculation!C$2:C$548,1,FALSE)))),"not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IF((ISERROR((VLOOKUP(B128,Calculation!C$2:C$548,1,FALSE)))),"not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IF((ISERROR((VLOOKUP(B129,Calculation!C$2:C$548,1,FALSE)))),"not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IF((ISERROR((VLOOKUP(B130,Calculation!C$2:C$548,1,FALSE)))),"not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IF((ISERROR((VLOOKUP(B131,Calculation!C$2:C$548,1,FALSE)))),"not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IF((ISERROR((VLOOKUP(B132,Calculation!C$2:C$548,1,FALSE)))),"not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IF((ISERROR((VLOOKUP(B133,Calculation!C$2:C$548,1,FALSE)))),"not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IF((ISERROR((VLOOKUP(B134,Calculation!C$2:C$548,1,FALSE)))),"not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IF((ISERROR((VLOOKUP(B135,Calculation!C$2:C$548,1,FALSE)))),"not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IF((ISERROR((VLOOKUP(B136,Calculation!C$2:C$548,1,FALSE)))),"not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IF((ISERROR((VLOOKUP(B137,Calculation!C$2:C$548,1,FALSE)))),"not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IF((ISERROR((VLOOKUP(B138,Calculation!C$2:C$548,1,FALSE)))),"not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IF((ISERROR((VLOOKUP(B139,Calculation!C$2:C$548,1,FALSE)))),"not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IF((ISERROR((VLOOKUP(B140,Calculation!C$2:C$548,1,FALSE)))),"not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IF((ISERROR((VLOOKUP(B141,Calculation!C$2:C$548,1,FALSE)))),"not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IF((ISERROR((VLOOKUP(B142,Calculation!C$2:C$548,1,FALSE)))),"not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IF((ISERROR((VLOOKUP(B143,Calculation!C$2:C$548,1,FALSE)))),"not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IF((ISERROR((VLOOKUP(B144,Calculation!C$2:C$548,1,FALSE)))),"not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IF((ISERROR((VLOOKUP(B145,Calculation!C$2:C$548,1,FALSE)))),"not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IF((ISERROR((VLOOKUP(B146,Calculation!C$2:C$548,1,FALSE)))),"not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IF((ISERROR((VLOOKUP(B147,Calculation!C$2:C$548,1,FALSE)))),"not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IF((ISERROR((VLOOKUP(B148,Calculation!C$2:C$548,1,FALSE)))),"not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IF((ISERROR((VLOOKUP(B149,Calculation!C$2:C$548,1,FALSE)))),"not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IF((ISERROR((VLOOKUP(B150,Calculation!C$2:C$548,1,FALSE)))),"not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IF((ISERROR((VLOOKUP(B151,Calculation!C$2:C$548,1,FALSE)))),"not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IF((ISERROR((VLOOKUP(B152,Calculation!C$2:C$548,1,FALSE)))),"not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IF((ISERROR((VLOOKUP(B153,Calculation!C$2:C$548,1,FALSE)))),"not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IF((ISERROR((VLOOKUP(B154,Calculation!C$2:C$548,1,FALSE)))),"not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IF((ISERROR((VLOOKUP(B155,Calculation!C$2:C$548,1,FALSE)))),"not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IF((ISERROR((VLOOKUP(B156,Calculation!C$2:C$548,1,FALSE)))),"not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IF((ISERROR((VLOOKUP(B157,Calculation!C$2:C$548,1,FALSE)))),"not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IF((ISERROR((VLOOKUP(B158,Calculation!C$2:C$548,1,FALSE)))),"not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IF((ISERROR((VLOOKUP(B159,Calculation!C$2:C$548,1,FALSE)))),"not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IF((ISERROR((VLOOKUP(B160,Calculation!C$2:C$548,1,FALSE)))),"not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IF((ISERROR((VLOOKUP(B161,Calculation!C$2:C$548,1,FALSE)))),"not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IF((ISERROR((VLOOKUP(B162,Calculation!C$2:C$548,1,FALSE)))),"not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IF((ISERROR((VLOOKUP(B163,Calculation!C$2:C$548,1,FALSE)))),"not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IF((ISERROR((VLOOKUP(B164,Calculation!C$2:C$548,1,FALSE)))),"not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IF((ISERROR((VLOOKUP(B165,Calculation!C$2:C$548,1,FALSE)))),"not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IF((ISERROR((VLOOKUP(B166,Calculation!C$2:C$548,1,FALSE)))),"not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IF((ISERROR((VLOOKUP(B167,Calculation!C$2:C$548,1,FALSE)))),"not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IF((ISERROR((VLOOKUP(B168,Calculation!C$2:C$548,1,FALSE)))),"not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IF((ISERROR((VLOOKUP(B169,Calculation!C$2:C$548,1,FALSE)))),"not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IF((ISERROR((VLOOKUP(B170,Calculation!C$2:C$548,1,FALSE)))),"not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IF((ISERROR((VLOOKUP(B171,Calculation!C$2:C$548,1,FALSE)))),"not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IF((ISERROR((VLOOKUP(B172,Calculation!C$2:C$548,1,FALSE)))),"not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IF((ISERROR((VLOOKUP(B173,Calculation!C$2:C$548,1,FALSE)))),"not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IF((ISERROR((VLOOKUP(B174,Calculation!C$2:C$548,1,FALSE)))),"not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IF((ISERROR((VLOOKUP(B175,Calculation!C$2:C$548,1,FALSE)))),"not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IF((ISERROR((VLOOKUP(B176,Calculation!C$2:C$548,1,FALSE)))),"not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IF((ISERROR((VLOOKUP(B177,Calculation!C$2:C$548,1,FALSE)))),"not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IF((ISERROR((VLOOKUP(B178,Calculation!C$2:C$548,1,FALSE)))),"not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IF((ISERROR((VLOOKUP(B179,Calculation!C$2:C$548,1,FALSE)))),"not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IF((ISERROR((VLOOKUP(B180,Calculation!C$2:C$548,1,FALSE)))),"not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IF((ISERROR((VLOOKUP(B181,Calculation!C$2:C$548,1,FALSE)))),"not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IF((ISERROR((VLOOKUP(B182,Calculation!C$2:C$548,1,FALSE)))),"not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IF((ISERROR((VLOOKUP(B183,Calculation!C$2:C$548,1,FALSE)))),"not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IF((ISERROR((VLOOKUP(B184,Calculation!C$2:C$548,1,FALSE)))),"not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IF((ISERROR((VLOOKUP(B185,Calculation!C$2:C$548,1,FALSE)))),"not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IF((ISERROR((VLOOKUP(B186,Calculation!C$2:C$548,1,FALSE)))),"not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IF((ISERROR((VLOOKUP(B187,Calculation!C$2:C$548,1,FALSE)))),"not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IF((ISERROR((VLOOKUP(B188,Calculation!C$2:C$548,1,FALSE)))),"not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IF((ISERROR((VLOOKUP(B189,Calculation!C$2:C$548,1,FALSE)))),"not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IF((ISERROR((VLOOKUP(B190,Calculation!C$2:C$548,1,FALSE)))),"not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IF((ISERROR((VLOOKUP(B191,Calculation!C$2:C$548,1,FALSE)))),"not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IF((ISERROR((VLOOKUP(B192,Calculation!C$2:C$548,1,FALSE)))),"not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IF((ISERROR((VLOOKUP(B193,Calculation!C$2:C$548,1,FALSE)))),"not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IF((ISERROR((VLOOKUP(B194,Calculation!C$2:C$548,1,FALSE)))),"not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IF((ISERROR((VLOOKUP(B195,Calculation!C$2:C$548,1,FALSE)))),"not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IF((ISERROR((VLOOKUP(B196,Calculation!C$2:C$548,1,FALSE)))),"not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IF((ISERROR((VLOOKUP(B197,Calculation!C$2:C$548,1,FALSE)))),"not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IF((ISERROR((VLOOKUP(B198,Calculation!C$2:C$548,1,FALSE)))),"not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IF((ISERROR((VLOOKUP(B199,Calculation!C$2:C$548,1,FALSE)))),"not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IF((ISERROR((VLOOKUP(B200,Calculation!C$2:C$548,1,FALSE)))),"not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IF((ISERROR((VLOOKUP(B201,Calculation!C$2:C$548,1,FALSE)))),"not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IF((ISERROR((VLOOKUP(B202,Calculation!C$2:C$548,1,FALSE)))),"not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IF((ISERROR((VLOOKUP(B203,Calculation!C$2:C$548,1,FALSE)))),"not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IF((ISERROR((VLOOKUP(B204,Calculation!C$2:C$548,1,FALSE)))),"not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36" priority="1" stopIfTrue="1" operator="equal">
      <formula>#N/A</formula>
    </cfRule>
  </conditionalFormatting>
  <conditionalFormatting sqref="B1:B1048576">
    <cfRule type="cellIs" dxfId="35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5"/>
  <sheetViews>
    <sheetView workbookViewId="0"/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Races!C8</f>
        <v>Dua 3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5" t="s">
        <v>74</v>
      </c>
      <c r="C4" s="59" t="s">
        <v>110</v>
      </c>
      <c r="D4" s="59"/>
      <c r="E4" s="126">
        <v>1.1574074074074073E-5</v>
      </c>
      <c r="F4" s="33">
        <f>E4/(E4/100)</f>
        <v>100</v>
      </c>
      <c r="G4" t="str">
        <f>IF((ISERROR((VLOOKUP(B4,Calculation!C$2:C$548,1,FALSE)))),"not entered","")</f>
        <v/>
      </c>
    </row>
    <row r="5" spans="2:7">
      <c r="B5" s="34" t="s">
        <v>74</v>
      </c>
      <c r="C5" s="60" t="s">
        <v>111</v>
      </c>
      <c r="D5" s="60"/>
      <c r="E5" s="127">
        <v>1.1574074074074073E-5</v>
      </c>
      <c r="F5" s="35">
        <f>E5/(E5/100)</f>
        <v>100</v>
      </c>
      <c r="G5" t="str">
        <f>IF((ISERROR((VLOOKUP(B5,Calculation!C$2:C$548,1,FALSE)))),"not entered","")</f>
        <v/>
      </c>
    </row>
    <row r="6" spans="2:7">
      <c r="B6" s="34" t="s">
        <v>11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IF((ISERROR((VLOOKUP(B6,Calculation!C$2:C$548,1,FALSE)))),"not entered","")</f>
        <v/>
      </c>
    </row>
    <row r="7" spans="2:7">
      <c r="B7" s="34" t="s">
        <v>11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IF((ISERROR((VLOOKUP(B7,Calculation!C$2:C$548,1,FALSE)))),"not entered","")</f>
        <v/>
      </c>
    </row>
    <row r="8" spans="2:7">
      <c r="B8" s="34" t="s">
        <v>11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IF((ISERROR((VLOOKUP(B8,Calculation!C$2:C$548,1,FALSE)))),"not entered","")</f>
        <v/>
      </c>
    </row>
    <row r="9" spans="2:7">
      <c r="B9" s="34" t="s">
        <v>11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IF((ISERROR((VLOOKUP(B9,Calculation!C$2:C$548,1,FALSE)))),"not entered","")</f>
        <v/>
      </c>
    </row>
    <row r="10" spans="2:7">
      <c r="B10" s="34" t="s">
        <v>11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IF((ISERROR((VLOOKUP(B10,Calculation!C$2:C$548,1,FALSE)))),"not entered","")</f>
        <v/>
      </c>
    </row>
    <row r="11" spans="2:7">
      <c r="B11" s="34" t="s">
        <v>11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IF((ISERROR((VLOOKUP(B11,Calculation!C$2:C$548,1,FALSE)))),"not entered","")</f>
        <v/>
      </c>
    </row>
    <row r="12" spans="2:7">
      <c r="B12" s="34" t="s">
        <v>11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IF((ISERROR((VLOOKUP(B12,Calculation!C$2:C$548,1,FALSE)))),"not entered","")</f>
        <v/>
      </c>
    </row>
    <row r="13" spans="2:7">
      <c r="B13" s="34" t="s">
        <v>11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IF((ISERROR((VLOOKUP(B13,Calculation!C$2:C$548,1,FALSE)))),"not entered","")</f>
        <v/>
      </c>
    </row>
    <row r="14" spans="2:7">
      <c r="B14" s="34" t="s">
        <v>11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IF((ISERROR((VLOOKUP(B14,Calculation!C$2:C$548,1,FALSE)))),"not entered","")</f>
        <v/>
      </c>
    </row>
    <row r="15" spans="2:7">
      <c r="B15" s="34" t="s">
        <v>11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IF((ISERROR((VLOOKUP(B15,Calculation!C$2:C$548,1,FALSE)))),"not entered","")</f>
        <v/>
      </c>
    </row>
    <row r="16" spans="2:7">
      <c r="B16" s="34" t="s">
        <v>11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IF((ISERROR((VLOOKUP(B16,Calculation!C$2:C$548,1,FALSE)))),"not entered","")</f>
        <v/>
      </c>
    </row>
    <row r="17" spans="2:7">
      <c r="B17" s="34" t="s">
        <v>11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IF((ISERROR((VLOOKUP(B17,Calculation!C$2:C$548,1,FALSE)))),"not entered","")</f>
        <v/>
      </c>
    </row>
    <row r="18" spans="2:7">
      <c r="B18" s="34" t="s">
        <v>11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IF((ISERROR((VLOOKUP(B18,Calculation!C$2:C$548,1,FALSE)))),"not entered","")</f>
        <v/>
      </c>
    </row>
    <row r="19" spans="2:7">
      <c r="B19" s="34" t="s">
        <v>11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IF((ISERROR((VLOOKUP(B19,Calculation!C$2:C$548,1,FALSE)))),"not entered","")</f>
        <v/>
      </c>
    </row>
    <row r="20" spans="2:7">
      <c r="B20" s="34" t="s">
        <v>11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IF((ISERROR((VLOOKUP(B20,Calculation!C$2:C$548,1,FALSE)))),"not entered","")</f>
        <v/>
      </c>
    </row>
    <row r="21" spans="2:7">
      <c r="B21" s="34" t="s">
        <v>11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IF((ISERROR((VLOOKUP(B21,Calculation!C$2:C$548,1,FALSE)))),"not entered","")</f>
        <v/>
      </c>
    </row>
    <row r="22" spans="2:7">
      <c r="B22" s="34" t="s">
        <v>11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IF((ISERROR((VLOOKUP(B22,Calculation!C$2:C$548,1,FALSE)))),"not entered","")</f>
        <v/>
      </c>
    </row>
    <row r="23" spans="2:7">
      <c r="B23" s="34" t="s">
        <v>11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IF((ISERROR((VLOOKUP(B23,Calculation!C$2:C$548,1,FALSE)))),"not entered","")</f>
        <v/>
      </c>
    </row>
    <row r="24" spans="2:7">
      <c r="B24" s="34" t="s">
        <v>11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IF((ISERROR((VLOOKUP(B24,Calculation!C$2:C$548,1,FALSE)))),"not entered","")</f>
        <v/>
      </c>
    </row>
    <row r="25" spans="2:7">
      <c r="B25" s="34" t="s">
        <v>11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IF((ISERROR((VLOOKUP(B25,Calculation!C$2:C$548,1,FALSE)))),"not entered","")</f>
        <v/>
      </c>
    </row>
    <row r="26" spans="2:7">
      <c r="B26" s="34" t="s">
        <v>11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IF((ISERROR((VLOOKUP(B26,Calculation!C$2:C$548,1,FALSE)))),"not entered","")</f>
        <v/>
      </c>
    </row>
    <row r="27" spans="2:7">
      <c r="B27" s="34" t="s">
        <v>11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IF((ISERROR((VLOOKUP(B27,Calculation!C$2:C$548,1,FALSE)))),"not entered","")</f>
        <v/>
      </c>
    </row>
    <row r="28" spans="2:7">
      <c r="B28" s="34" t="s">
        <v>11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IF((ISERROR((VLOOKUP(B28,Calculation!C$2:C$548,1,FALSE)))),"not entered","")</f>
        <v/>
      </c>
    </row>
    <row r="29" spans="2:7">
      <c r="B29" s="34" t="s">
        <v>11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IF((ISERROR((VLOOKUP(B29,Calculation!C$2:C$548,1,FALSE)))),"not entered","")</f>
        <v/>
      </c>
    </row>
    <row r="30" spans="2:7">
      <c r="B30" s="34" t="s">
        <v>11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IF((ISERROR((VLOOKUP(B30,Calculation!C$2:C$548,1,FALSE)))),"not entered","")</f>
        <v/>
      </c>
    </row>
    <row r="31" spans="2:7">
      <c r="B31" s="34" t="s">
        <v>11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IF((ISERROR((VLOOKUP(B31,Calculation!C$2:C$548,1,FALSE)))),"not entered","")</f>
        <v/>
      </c>
    </row>
    <row r="32" spans="2:7">
      <c r="B32" s="34" t="s">
        <v>11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IF((ISERROR((VLOOKUP(B32,Calculation!C$2:C$548,1,FALSE)))),"not entered","")</f>
        <v/>
      </c>
    </row>
    <row r="33" spans="2:7">
      <c r="B33" s="34" t="s">
        <v>11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IF((ISERROR((VLOOKUP(B33,Calculation!C$2:C$548,1,FALSE)))),"not entered","")</f>
        <v/>
      </c>
    </row>
    <row r="34" spans="2:7">
      <c r="B34" s="34" t="s">
        <v>11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IF((ISERROR((VLOOKUP(B34,Calculation!C$2:C$548,1,FALSE)))),"not entered","")</f>
        <v/>
      </c>
    </row>
    <row r="35" spans="2:7">
      <c r="B35" s="34" t="s">
        <v>11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IF((ISERROR((VLOOKUP(B35,Calculation!C$2:C$548,1,FALSE)))),"not entered","")</f>
        <v/>
      </c>
    </row>
    <row r="36" spans="2:7">
      <c r="B36" s="34" t="s">
        <v>11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IF((ISERROR((VLOOKUP(B36,Calculation!C$2:C$548,1,FALSE)))),"not entered","")</f>
        <v/>
      </c>
    </row>
    <row r="37" spans="2:7">
      <c r="B37" s="34" t="s">
        <v>11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IF((ISERROR((VLOOKUP(B37,Calculation!C$2:C$548,1,FALSE)))),"not entered","")</f>
        <v/>
      </c>
    </row>
    <row r="38" spans="2:7">
      <c r="B38" s="34" t="s">
        <v>11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IF((ISERROR((VLOOKUP(B38,Calculation!C$2:C$548,1,FALSE)))),"not entered","")</f>
        <v/>
      </c>
    </row>
    <row r="39" spans="2:7">
      <c r="B39" s="34" t="s">
        <v>11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IF((ISERROR((VLOOKUP(B39,Calculation!C$2:C$548,1,FALSE)))),"not entered","")</f>
        <v/>
      </c>
    </row>
    <row r="40" spans="2:7">
      <c r="B40" s="34" t="s">
        <v>11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IF((ISERROR((VLOOKUP(B40,Calculation!C$2:C$548,1,FALSE)))),"not entered","")</f>
        <v/>
      </c>
    </row>
    <row r="41" spans="2:7">
      <c r="B41" s="34" t="s">
        <v>11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IF((ISERROR((VLOOKUP(B41,Calculation!C$2:C$548,1,FALSE)))),"not entered","")</f>
        <v/>
      </c>
    </row>
    <row r="42" spans="2:7">
      <c r="B42" s="34" t="s">
        <v>11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IF((ISERROR((VLOOKUP(B42,Calculation!C$2:C$548,1,FALSE)))),"not entered","")</f>
        <v/>
      </c>
    </row>
    <row r="43" spans="2:7">
      <c r="B43" s="34" t="s">
        <v>11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IF((ISERROR((VLOOKUP(B43,Calculation!C$2:C$548,1,FALSE)))),"not entered","")</f>
        <v/>
      </c>
    </row>
    <row r="44" spans="2:7">
      <c r="B44" s="34" t="s">
        <v>11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IF((ISERROR((VLOOKUP(B44,Calculation!C$2:C$548,1,FALSE)))),"not entered","")</f>
        <v/>
      </c>
    </row>
    <row r="45" spans="2:7">
      <c r="B45" s="34" t="s">
        <v>11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IF((ISERROR((VLOOKUP(B45,Calculation!C$2:C$548,1,FALSE)))),"not entered","")</f>
        <v/>
      </c>
    </row>
    <row r="46" spans="2:7">
      <c r="B46" s="34" t="s">
        <v>11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IF((ISERROR((VLOOKUP(B46,Calculation!C$2:C$548,1,FALSE)))),"not entered","")</f>
        <v/>
      </c>
    </row>
    <row r="47" spans="2:7">
      <c r="B47" s="34" t="s">
        <v>11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IF((ISERROR((VLOOKUP(B47,Calculation!C$2:C$548,1,FALSE)))),"not entered","")</f>
        <v/>
      </c>
    </row>
    <row r="48" spans="2:7">
      <c r="B48" s="34" t="s">
        <v>11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IF((ISERROR((VLOOKUP(B48,Calculation!C$2:C$548,1,FALSE)))),"not entered","")</f>
        <v/>
      </c>
    </row>
    <row r="49" spans="2:7">
      <c r="B49" s="34" t="s">
        <v>11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IF((ISERROR((VLOOKUP(B49,Calculation!C$2:C$548,1,FALSE)))),"not entered","")</f>
        <v/>
      </c>
    </row>
    <row r="50" spans="2:7">
      <c r="B50" s="34" t="s">
        <v>11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IF((ISERROR((VLOOKUP(B50,Calculation!C$2:C$548,1,FALSE)))),"not entered","")</f>
        <v/>
      </c>
    </row>
    <row r="51" spans="2:7">
      <c r="B51" s="34" t="s">
        <v>11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IF((ISERROR((VLOOKUP(B51,Calculation!C$2:C$548,1,FALSE)))),"not entered","")</f>
        <v/>
      </c>
    </row>
    <row r="52" spans="2:7">
      <c r="B52" s="34" t="s">
        <v>11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IF((ISERROR((VLOOKUP(B52,Calculation!C$2:C$548,1,FALSE)))),"not entered","")</f>
        <v/>
      </c>
    </row>
    <row r="53" spans="2:7">
      <c r="B53" s="34" t="s">
        <v>11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IF((ISERROR((VLOOKUP(B53,Calculation!C$2:C$548,1,FALSE)))),"not entered","")</f>
        <v/>
      </c>
    </row>
    <row r="54" spans="2:7">
      <c r="B54" s="34" t="s">
        <v>11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IF((ISERROR((VLOOKUP(B54,Calculation!C$2:C$548,1,FALSE)))),"not entered","")</f>
        <v/>
      </c>
    </row>
    <row r="55" spans="2:7">
      <c r="B55" s="34" t="s">
        <v>11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IF((ISERROR((VLOOKUP(B55,Calculation!C$2:C$548,1,FALSE)))),"not entered","")</f>
        <v/>
      </c>
    </row>
    <row r="56" spans="2:7">
      <c r="B56" s="34" t="s">
        <v>11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IF((ISERROR((VLOOKUP(B56,Calculation!C$2:C$548,1,FALSE)))),"not entered","")</f>
        <v/>
      </c>
    </row>
    <row r="57" spans="2:7">
      <c r="B57" s="34" t="s">
        <v>11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IF((ISERROR((VLOOKUP(B57,Calculation!C$2:C$548,1,FALSE)))),"not entered","")</f>
        <v/>
      </c>
    </row>
    <row r="58" spans="2:7">
      <c r="B58" s="34" t="s">
        <v>11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IF((ISERROR((VLOOKUP(B58,Calculation!C$2:C$548,1,FALSE)))),"not entered","")</f>
        <v/>
      </c>
    </row>
    <row r="59" spans="2:7">
      <c r="B59" s="34" t="s">
        <v>11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IF((ISERROR((VLOOKUP(B59,Calculation!C$2:C$548,1,FALSE)))),"not entered","")</f>
        <v/>
      </c>
    </row>
    <row r="60" spans="2:7">
      <c r="B60" s="34" t="s">
        <v>11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IF((ISERROR((VLOOKUP(B60,Calculation!C$2:C$548,1,FALSE)))),"not entered","")</f>
        <v/>
      </c>
    </row>
    <row r="61" spans="2:7">
      <c r="B61" s="34" t="s">
        <v>11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IF((ISERROR((VLOOKUP(B61,Calculation!C$2:C$548,1,FALSE)))),"not entered","")</f>
        <v/>
      </c>
    </row>
    <row r="62" spans="2:7">
      <c r="B62" s="34" t="s">
        <v>11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IF((ISERROR((VLOOKUP(B62,Calculation!C$2:C$548,1,FALSE)))),"not entered","")</f>
        <v/>
      </c>
    </row>
    <row r="63" spans="2:7">
      <c r="B63" s="34" t="s">
        <v>11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IF((ISERROR((VLOOKUP(B63,Calculation!C$2:C$548,1,FALSE)))),"not entered","")</f>
        <v/>
      </c>
    </row>
    <row r="64" spans="2:7">
      <c r="B64" s="34" t="s">
        <v>11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IF((ISERROR((VLOOKUP(B64,Calculation!C$2:C$548,1,FALSE)))),"not entered","")</f>
        <v/>
      </c>
    </row>
    <row r="65" spans="2:7">
      <c r="B65" s="34" t="s">
        <v>11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IF((ISERROR((VLOOKUP(B65,Calculation!C$2:C$548,1,FALSE)))),"not entered","")</f>
        <v/>
      </c>
    </row>
    <row r="66" spans="2:7">
      <c r="B66" s="34" t="s">
        <v>11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IF((ISERROR((VLOOKUP(B66,Calculation!C$2:C$548,1,FALSE)))),"not entered","")</f>
        <v/>
      </c>
    </row>
    <row r="67" spans="2:7">
      <c r="B67" s="34" t="s">
        <v>11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IF((ISERROR((VLOOKUP(B67,Calculation!C$2:C$548,1,FALSE)))),"not entered","")</f>
        <v/>
      </c>
    </row>
    <row r="68" spans="2:7">
      <c r="B68" s="34" t="s">
        <v>11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IF((ISERROR((VLOOKUP(B68,Calculation!C$2:C$548,1,FALSE)))),"not entered","")</f>
        <v/>
      </c>
    </row>
    <row r="69" spans="2:7">
      <c r="B69" s="34" t="s">
        <v>11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IF((ISERROR((VLOOKUP(B69,Calculation!C$2:C$548,1,FALSE)))),"not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IF((ISERROR((VLOOKUP(B70,Calculation!C$2:C$548,1,FALSE)))),"not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IF((ISERROR((VLOOKUP(B71,Calculation!C$2:C$548,1,FALSE)))),"not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IF((ISERROR((VLOOKUP(B72,Calculation!C$2:C$548,1,FALSE)))),"not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IF((ISERROR((VLOOKUP(B73,Calculation!C$2:C$548,1,FALSE)))),"not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IF((ISERROR((VLOOKUP(B74,Calculation!C$2:C$548,1,FALSE)))),"not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IF((ISERROR((VLOOKUP(B75,Calculation!C$2:C$548,1,FALSE)))),"not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IF((ISERROR((VLOOKUP(B76,Calculation!C$2:C$548,1,FALSE)))),"not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IF((ISERROR((VLOOKUP(B77,Calculation!C$2:C$548,1,FALSE)))),"not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IF((ISERROR((VLOOKUP(B78,Calculation!C$2:C$548,1,FALSE)))),"not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IF((ISERROR((VLOOKUP(B79,Calculation!C$2:C$548,1,FALSE)))),"not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IF((ISERROR((VLOOKUP(B80,Calculation!C$2:C$548,1,FALSE)))),"not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IF((ISERROR((VLOOKUP(B81,Calculation!C$2:C$548,1,FALSE)))),"not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IF((ISERROR((VLOOKUP(B82,Calculation!C$2:C$548,1,FALSE)))),"not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IF((ISERROR((VLOOKUP(B83,Calculation!C$2:C$548,1,FALSE)))),"not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IF((ISERROR((VLOOKUP(B84,Calculation!C$2:C$548,1,FALSE)))),"not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IF((ISERROR((VLOOKUP(B85,Calculation!C$2:C$548,1,FALSE)))),"not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IF((ISERROR((VLOOKUP(B86,Calculation!C$2:C$548,1,FALSE)))),"not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IF((ISERROR((VLOOKUP(B87,Calculation!C$2:C$548,1,FALSE)))),"not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IF((ISERROR((VLOOKUP(B88,Calculation!C$2:C$548,1,FALSE)))),"not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IF((ISERROR((VLOOKUP(B89,Calculation!C$2:C$548,1,FALSE)))),"not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IF((ISERROR((VLOOKUP(B90,Calculation!C$2:C$548,1,FALSE)))),"not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IF((ISERROR((VLOOKUP(B91,Calculation!C$2:C$548,1,FALSE)))),"not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IF((ISERROR((VLOOKUP(B92,Calculation!C$2:C$548,1,FALSE)))),"not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IF((ISERROR((VLOOKUP(B93,Calculation!C$2:C$548,1,FALSE)))),"not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IF((ISERROR((VLOOKUP(B94,Calculation!C$2:C$548,1,FALSE)))),"not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IF((ISERROR((VLOOKUP(B95,Calculation!C$2:C$548,1,FALSE)))),"not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IF((ISERROR((VLOOKUP(B96,Calculation!C$2:C$548,1,FALSE)))),"not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IF((ISERROR((VLOOKUP(B97,Calculation!C$2:C$548,1,FALSE)))),"not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IF((ISERROR((VLOOKUP(B98,Calculation!C$2:C$548,1,FALSE)))),"not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IF((ISERROR((VLOOKUP(B99,Calculation!C$2:C$548,1,FALSE)))),"not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IF((ISERROR((VLOOKUP(B100,Calculation!C$2:C$548,1,FALSE)))),"not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IF((ISERROR((VLOOKUP(B101,Calculation!C$2:C$548,1,FALSE)))),"not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IF((ISERROR((VLOOKUP(B102,Calculation!C$2:C$548,1,FALSE)))),"not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IF((ISERROR((VLOOKUP(B103,Calculation!C$2:C$548,1,FALSE)))),"not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IF((ISERROR((VLOOKUP(B104,Calculation!C$2:C$548,1,FALSE)))),"not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IF((ISERROR((VLOOKUP(B105,Calculation!C$2:C$548,1,FALSE)))),"not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IF((ISERROR((VLOOKUP(B106,Calculation!C$2:C$548,1,FALSE)))),"not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IF((ISERROR((VLOOKUP(B107,Calculation!C$2:C$548,1,FALSE)))),"not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IF((ISERROR((VLOOKUP(B108,Calculation!C$2:C$548,1,FALSE)))),"not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IF((ISERROR((VLOOKUP(B109,Calculation!C$2:C$548,1,FALSE)))),"not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IF((ISERROR((VLOOKUP(B110,Calculation!C$2:C$548,1,FALSE)))),"not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IF((ISERROR((VLOOKUP(B111,Calculation!C$2:C$548,1,FALSE)))),"not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IF((ISERROR((VLOOKUP(B112,Calculation!C$2:C$548,1,FALSE)))),"not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IF((ISERROR((VLOOKUP(B113,Calculation!C$2:C$548,1,FALSE)))),"not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IF((ISERROR((VLOOKUP(B114,Calculation!C$2:C$548,1,FALSE)))),"not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IF((ISERROR((VLOOKUP(B115,Calculation!C$2:C$548,1,FALSE)))),"not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IF((ISERROR((VLOOKUP(B116,Calculation!C$2:C$548,1,FALSE)))),"not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IF((ISERROR((VLOOKUP(B117,Calculation!C$2:C$548,1,FALSE)))),"not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IF((ISERROR((VLOOKUP(B118,Calculation!C$2:C$548,1,FALSE)))),"not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IF((ISERROR((VLOOKUP(B119,Calculation!C$2:C$548,1,FALSE)))),"not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IF((ISERROR((VLOOKUP(B120,Calculation!C$2:C$548,1,FALSE)))),"not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IF((ISERROR((VLOOKUP(B121,Calculation!C$2:C$548,1,FALSE)))),"not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IF((ISERROR((VLOOKUP(B122,Calculation!C$2:C$548,1,FALSE)))),"not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IF((ISERROR((VLOOKUP(B123,Calculation!C$2:C$548,1,FALSE)))),"not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IF((ISERROR((VLOOKUP(B124,Calculation!C$2:C$548,1,FALSE)))),"not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IF((ISERROR((VLOOKUP(B125,Calculation!C$2:C$548,1,FALSE)))),"not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IF((ISERROR((VLOOKUP(B126,Calculation!C$2:C$548,1,FALSE)))),"not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IF((ISERROR((VLOOKUP(B127,Calculation!C$2:C$548,1,FALSE)))),"not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IF((ISERROR((VLOOKUP(B128,Calculation!C$2:C$548,1,FALSE)))),"not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IF((ISERROR((VLOOKUP(B129,Calculation!C$2:C$548,1,FALSE)))),"not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IF((ISERROR((VLOOKUP(B130,Calculation!C$2:C$548,1,FALSE)))),"not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IF((ISERROR((VLOOKUP(B131,Calculation!C$2:C$548,1,FALSE)))),"not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IF((ISERROR((VLOOKUP(B132,Calculation!C$2:C$548,1,FALSE)))),"not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IF((ISERROR((VLOOKUP(B133,Calculation!C$2:C$548,1,FALSE)))),"not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IF((ISERROR((VLOOKUP(B134,Calculation!C$2:C$548,1,FALSE)))),"not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IF((ISERROR((VLOOKUP(B135,Calculation!C$2:C$548,1,FALSE)))),"not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IF((ISERROR((VLOOKUP(B136,Calculation!C$2:C$548,1,FALSE)))),"not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IF((ISERROR((VLOOKUP(B137,Calculation!C$2:C$548,1,FALSE)))),"not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IF((ISERROR((VLOOKUP(B138,Calculation!C$2:C$548,1,FALSE)))),"not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IF((ISERROR((VLOOKUP(B139,Calculation!C$2:C$548,1,FALSE)))),"not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IF((ISERROR((VLOOKUP(B140,Calculation!C$2:C$548,1,FALSE)))),"not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IF((ISERROR((VLOOKUP(B141,Calculation!C$2:C$548,1,FALSE)))),"not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IF((ISERROR((VLOOKUP(B142,Calculation!C$2:C$548,1,FALSE)))),"not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IF((ISERROR((VLOOKUP(B143,Calculation!C$2:C$548,1,FALSE)))),"not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IF((ISERROR((VLOOKUP(B144,Calculation!C$2:C$548,1,FALSE)))),"not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IF((ISERROR((VLOOKUP(B145,Calculation!C$2:C$548,1,FALSE)))),"not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IF((ISERROR((VLOOKUP(B146,Calculation!C$2:C$548,1,FALSE)))),"not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IF((ISERROR((VLOOKUP(B147,Calculation!C$2:C$548,1,FALSE)))),"not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IF((ISERROR((VLOOKUP(B148,Calculation!C$2:C$548,1,FALSE)))),"not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IF((ISERROR((VLOOKUP(B149,Calculation!C$2:C$548,1,FALSE)))),"not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IF((ISERROR((VLOOKUP(B150,Calculation!C$2:C$548,1,FALSE)))),"not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IF((ISERROR((VLOOKUP(B151,Calculation!C$2:C$548,1,FALSE)))),"not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IF((ISERROR((VLOOKUP(B152,Calculation!C$2:C$548,1,FALSE)))),"not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IF((ISERROR((VLOOKUP(B153,Calculation!C$2:C$548,1,FALSE)))),"not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IF((ISERROR((VLOOKUP(B154,Calculation!C$2:C$548,1,FALSE)))),"not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IF((ISERROR((VLOOKUP(B155,Calculation!C$2:C$548,1,FALSE)))),"not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IF((ISERROR((VLOOKUP(B156,Calculation!C$2:C$548,1,FALSE)))),"not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IF((ISERROR((VLOOKUP(B157,Calculation!C$2:C$548,1,FALSE)))),"not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IF((ISERROR((VLOOKUP(B158,Calculation!C$2:C$548,1,FALSE)))),"not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IF((ISERROR((VLOOKUP(B159,Calculation!C$2:C$548,1,FALSE)))),"not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IF((ISERROR((VLOOKUP(B160,Calculation!C$2:C$548,1,FALSE)))),"not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IF((ISERROR((VLOOKUP(B161,Calculation!C$2:C$548,1,FALSE)))),"not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IF((ISERROR((VLOOKUP(B162,Calculation!C$2:C$548,1,FALSE)))),"not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IF((ISERROR((VLOOKUP(B163,Calculation!C$2:C$548,1,FALSE)))),"not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IF((ISERROR((VLOOKUP(B164,Calculation!C$2:C$548,1,FALSE)))),"not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IF((ISERROR((VLOOKUP(B165,Calculation!C$2:C$548,1,FALSE)))),"not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IF((ISERROR((VLOOKUP(B166,Calculation!C$2:C$548,1,FALSE)))),"not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IF((ISERROR((VLOOKUP(B167,Calculation!C$2:C$548,1,FALSE)))),"not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IF((ISERROR((VLOOKUP(B168,Calculation!C$2:C$548,1,FALSE)))),"not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IF((ISERROR((VLOOKUP(B169,Calculation!C$2:C$548,1,FALSE)))),"not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IF((ISERROR((VLOOKUP(B170,Calculation!C$2:C$548,1,FALSE)))),"not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IF((ISERROR((VLOOKUP(B171,Calculation!C$2:C$548,1,FALSE)))),"not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IF((ISERROR((VLOOKUP(B172,Calculation!C$2:C$548,1,FALSE)))),"not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IF((ISERROR((VLOOKUP(B173,Calculation!C$2:C$548,1,FALSE)))),"not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IF((ISERROR((VLOOKUP(B174,Calculation!C$2:C$548,1,FALSE)))),"not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IF((ISERROR((VLOOKUP(B175,Calculation!C$2:C$548,1,FALSE)))),"not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IF((ISERROR((VLOOKUP(B176,Calculation!C$2:C$548,1,FALSE)))),"not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IF((ISERROR((VLOOKUP(B177,Calculation!C$2:C$548,1,FALSE)))),"not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IF((ISERROR((VLOOKUP(B178,Calculation!C$2:C$548,1,FALSE)))),"not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IF((ISERROR((VLOOKUP(B179,Calculation!C$2:C$548,1,FALSE)))),"not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IF((ISERROR((VLOOKUP(B180,Calculation!C$2:C$548,1,FALSE)))),"not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IF((ISERROR((VLOOKUP(B181,Calculation!C$2:C$548,1,FALSE)))),"not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IF((ISERROR((VLOOKUP(B182,Calculation!C$2:C$548,1,FALSE)))),"not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IF((ISERROR((VLOOKUP(B183,Calculation!C$2:C$548,1,FALSE)))),"not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IF((ISERROR((VLOOKUP(B184,Calculation!C$2:C$548,1,FALSE)))),"not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IF((ISERROR((VLOOKUP(B185,Calculation!C$2:C$548,1,FALSE)))),"not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IF((ISERROR((VLOOKUP(B186,Calculation!C$2:C$548,1,FALSE)))),"not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IF((ISERROR((VLOOKUP(B187,Calculation!C$2:C$548,1,FALSE)))),"not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IF((ISERROR((VLOOKUP(B188,Calculation!C$2:C$548,1,FALSE)))),"not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IF((ISERROR((VLOOKUP(B189,Calculation!C$2:C$548,1,FALSE)))),"not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IF((ISERROR((VLOOKUP(B190,Calculation!C$2:C$548,1,FALSE)))),"not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IF((ISERROR((VLOOKUP(B191,Calculation!C$2:C$548,1,FALSE)))),"not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IF((ISERROR((VLOOKUP(B192,Calculation!C$2:C$548,1,FALSE)))),"not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IF((ISERROR((VLOOKUP(B193,Calculation!C$2:C$548,1,FALSE)))),"not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IF((ISERROR((VLOOKUP(B194,Calculation!C$2:C$548,1,FALSE)))),"not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IF((ISERROR((VLOOKUP(B195,Calculation!C$2:C$548,1,FALSE)))),"not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IF((ISERROR((VLOOKUP(B196,Calculation!C$2:C$548,1,FALSE)))),"not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IF((ISERROR((VLOOKUP(B197,Calculation!C$2:C$548,1,FALSE)))),"not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IF((ISERROR((VLOOKUP(B198,Calculation!C$2:C$548,1,FALSE)))),"not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IF((ISERROR((VLOOKUP(B199,Calculation!C$2:C$548,1,FALSE)))),"not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IF((ISERROR((VLOOKUP(B200,Calculation!C$2:C$548,1,FALSE)))),"not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IF((ISERROR((VLOOKUP(B201,Calculation!C$2:C$548,1,FALSE)))),"not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IF((ISERROR((VLOOKUP(B202,Calculation!C$2:C$548,1,FALSE)))),"not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IF((ISERROR((VLOOKUP(B203,Calculation!C$2:C$548,1,FALSE)))),"not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IF((ISERROR((VLOOKUP(B204,Calculation!C$2:C$548,1,FALSE)))),"not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34" priority="1" stopIfTrue="1" operator="equal">
      <formula>#N/A</formula>
    </cfRule>
  </conditionalFormatting>
  <conditionalFormatting sqref="B1:B1048576">
    <cfRule type="cellIs" dxfId="33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B2:G205"/>
  <sheetViews>
    <sheetView workbookViewId="0"/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137" t="str">
        <f>Races!C9</f>
        <v>Dua 4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5" t="s">
        <v>74</v>
      </c>
      <c r="C4" s="59" t="s">
        <v>110</v>
      </c>
      <c r="D4" s="59"/>
      <c r="E4" s="126">
        <v>1.1574074074074073E-5</v>
      </c>
      <c r="F4" s="33">
        <f>E4/(E4/100)</f>
        <v>100</v>
      </c>
      <c r="G4" t="str">
        <f>IF((ISERROR((VLOOKUP(B4,Calculation!C$2:C$548,1,FALSE)))),"not entered","")</f>
        <v/>
      </c>
    </row>
    <row r="5" spans="2:7">
      <c r="B5" s="34" t="s">
        <v>74</v>
      </c>
      <c r="C5" s="60" t="s">
        <v>111</v>
      </c>
      <c r="D5" s="60"/>
      <c r="E5" s="127">
        <v>1.1574074074074073E-5</v>
      </c>
      <c r="F5" s="35">
        <f>E5/(E5/100)</f>
        <v>100</v>
      </c>
      <c r="G5" t="str">
        <f>IF((ISERROR((VLOOKUP(B5,Calculation!C$2:C$548,1,FALSE)))),"not entered","")</f>
        <v/>
      </c>
    </row>
    <row r="6" spans="2:7">
      <c r="B6" s="34" t="s">
        <v>11</v>
      </c>
      <c r="C6" s="56" t="str">
        <f t="shared" ref="C6:C69" si="0">VLOOKUP(B6,name,3,FALSE)</f>
        <v xml:space="preserve"> </v>
      </c>
      <c r="D6" s="56" t="str">
        <f t="shared" ref="D6:D69" si="1">VLOOKUP(B6,name,2,FALSE)</f>
        <v xml:space="preserve"> </v>
      </c>
      <c r="E6" s="127">
        <v>1.1574074074074073E-5</v>
      </c>
      <c r="F6" s="35" t="e">
        <f t="shared" ref="F6:F37" si="2">(VLOOKUP(C6,C$4:E$5,3,FALSE))/(E6/10000)</f>
        <v>#N/A</v>
      </c>
      <c r="G6" t="str">
        <f>IF((ISERROR((VLOOKUP(B6,Calculation!C$2:C$548,1,FALSE)))),"not entered","")</f>
        <v/>
      </c>
    </row>
    <row r="7" spans="2:7">
      <c r="B7" s="34" t="s">
        <v>11</v>
      </c>
      <c r="C7" s="56" t="str">
        <f t="shared" si="0"/>
        <v xml:space="preserve"> </v>
      </c>
      <c r="D7" s="56" t="str">
        <f t="shared" si="1"/>
        <v xml:space="preserve"> </v>
      </c>
      <c r="E7" s="127">
        <v>1.1574074074074073E-5</v>
      </c>
      <c r="F7" s="35" t="e">
        <f t="shared" si="2"/>
        <v>#N/A</v>
      </c>
      <c r="G7" t="str">
        <f>IF((ISERROR((VLOOKUP(B7,Calculation!C$2:C$548,1,FALSE)))),"not entered","")</f>
        <v/>
      </c>
    </row>
    <row r="8" spans="2:7">
      <c r="B8" s="34" t="s">
        <v>11</v>
      </c>
      <c r="C8" s="56" t="str">
        <f t="shared" si="0"/>
        <v xml:space="preserve"> </v>
      </c>
      <c r="D8" s="56" t="str">
        <f t="shared" si="1"/>
        <v xml:space="preserve"> </v>
      </c>
      <c r="E8" s="127">
        <v>1.1574074074074073E-5</v>
      </c>
      <c r="F8" s="35" t="e">
        <f t="shared" si="2"/>
        <v>#N/A</v>
      </c>
      <c r="G8" t="str">
        <f>IF((ISERROR((VLOOKUP(B8,Calculation!C$2:C$548,1,FALSE)))),"not entered","")</f>
        <v/>
      </c>
    </row>
    <row r="9" spans="2:7">
      <c r="B9" s="34" t="s">
        <v>11</v>
      </c>
      <c r="C9" s="56" t="str">
        <f t="shared" si="0"/>
        <v xml:space="preserve"> </v>
      </c>
      <c r="D9" s="56" t="str">
        <f t="shared" si="1"/>
        <v xml:space="preserve"> </v>
      </c>
      <c r="E9" s="127">
        <v>1.1574074074074073E-5</v>
      </c>
      <c r="F9" s="35" t="e">
        <f t="shared" si="2"/>
        <v>#N/A</v>
      </c>
      <c r="G9" t="str">
        <f>IF((ISERROR((VLOOKUP(B9,Calculation!C$2:C$548,1,FALSE)))),"not entered","")</f>
        <v/>
      </c>
    </row>
    <row r="10" spans="2:7">
      <c r="B10" s="34" t="s">
        <v>11</v>
      </c>
      <c r="C10" s="56" t="str">
        <f t="shared" si="0"/>
        <v xml:space="preserve"> </v>
      </c>
      <c r="D10" s="56" t="str">
        <f t="shared" si="1"/>
        <v xml:space="preserve"> </v>
      </c>
      <c r="E10" s="127">
        <v>1.1574074074074073E-5</v>
      </c>
      <c r="F10" s="35" t="e">
        <f t="shared" si="2"/>
        <v>#N/A</v>
      </c>
      <c r="G10" t="str">
        <f>IF((ISERROR((VLOOKUP(B10,Calculation!C$2:C$548,1,FALSE)))),"not entered","")</f>
        <v/>
      </c>
    </row>
    <row r="11" spans="2:7">
      <c r="B11" s="34" t="s">
        <v>11</v>
      </c>
      <c r="C11" s="56" t="str">
        <f t="shared" si="0"/>
        <v xml:space="preserve"> </v>
      </c>
      <c r="D11" s="56" t="str">
        <f t="shared" si="1"/>
        <v xml:space="preserve"> </v>
      </c>
      <c r="E11" s="127">
        <v>1.1574074074074073E-5</v>
      </c>
      <c r="F11" s="35" t="e">
        <f t="shared" si="2"/>
        <v>#N/A</v>
      </c>
      <c r="G11" t="str">
        <f>IF((ISERROR((VLOOKUP(B11,Calculation!C$2:C$548,1,FALSE)))),"not entered","")</f>
        <v/>
      </c>
    </row>
    <row r="12" spans="2:7">
      <c r="B12" s="34" t="s">
        <v>11</v>
      </c>
      <c r="C12" s="56" t="str">
        <f t="shared" si="0"/>
        <v xml:space="preserve"> </v>
      </c>
      <c r="D12" s="56" t="str">
        <f t="shared" si="1"/>
        <v xml:space="preserve"> </v>
      </c>
      <c r="E12" s="127">
        <v>1.1574074074074073E-5</v>
      </c>
      <c r="F12" s="35" t="e">
        <f t="shared" si="2"/>
        <v>#N/A</v>
      </c>
      <c r="G12" t="str">
        <f>IF((ISERROR((VLOOKUP(B12,Calculation!C$2:C$548,1,FALSE)))),"not entered","")</f>
        <v/>
      </c>
    </row>
    <row r="13" spans="2:7">
      <c r="B13" s="34" t="s">
        <v>11</v>
      </c>
      <c r="C13" s="56" t="str">
        <f t="shared" si="0"/>
        <v xml:space="preserve"> </v>
      </c>
      <c r="D13" s="56" t="str">
        <f t="shared" si="1"/>
        <v xml:space="preserve"> </v>
      </c>
      <c r="E13" s="127">
        <v>1.1574074074074073E-5</v>
      </c>
      <c r="F13" s="35" t="e">
        <f t="shared" si="2"/>
        <v>#N/A</v>
      </c>
      <c r="G13" t="str">
        <f>IF((ISERROR((VLOOKUP(B13,Calculation!C$2:C$548,1,FALSE)))),"not entered","")</f>
        <v/>
      </c>
    </row>
    <row r="14" spans="2:7">
      <c r="B14" s="34" t="s">
        <v>11</v>
      </c>
      <c r="C14" s="56" t="str">
        <f t="shared" si="0"/>
        <v xml:space="preserve"> </v>
      </c>
      <c r="D14" s="56" t="str">
        <f t="shared" si="1"/>
        <v xml:space="preserve"> </v>
      </c>
      <c r="E14" s="127">
        <v>1.1574074074074073E-5</v>
      </c>
      <c r="F14" s="35" t="e">
        <f t="shared" si="2"/>
        <v>#N/A</v>
      </c>
      <c r="G14" t="str">
        <f>IF((ISERROR((VLOOKUP(B14,Calculation!C$2:C$548,1,FALSE)))),"not entered","")</f>
        <v/>
      </c>
    </row>
    <row r="15" spans="2:7">
      <c r="B15" s="34" t="s">
        <v>11</v>
      </c>
      <c r="C15" s="56" t="str">
        <f t="shared" si="0"/>
        <v xml:space="preserve"> </v>
      </c>
      <c r="D15" s="56" t="str">
        <f t="shared" si="1"/>
        <v xml:space="preserve"> </v>
      </c>
      <c r="E15" s="127">
        <v>1.1574074074074073E-5</v>
      </c>
      <c r="F15" s="35" t="e">
        <f t="shared" si="2"/>
        <v>#N/A</v>
      </c>
      <c r="G15" t="str">
        <f>IF((ISERROR((VLOOKUP(B15,Calculation!C$2:C$548,1,FALSE)))),"not entered","")</f>
        <v/>
      </c>
    </row>
    <row r="16" spans="2:7">
      <c r="B16" s="34" t="s">
        <v>11</v>
      </c>
      <c r="C16" s="56" t="str">
        <f t="shared" si="0"/>
        <v xml:space="preserve"> </v>
      </c>
      <c r="D16" s="56" t="str">
        <f t="shared" si="1"/>
        <v xml:space="preserve"> </v>
      </c>
      <c r="E16" s="127">
        <v>1.1574074074074073E-5</v>
      </c>
      <c r="F16" s="35" t="e">
        <f t="shared" si="2"/>
        <v>#N/A</v>
      </c>
      <c r="G16" t="str">
        <f>IF((ISERROR((VLOOKUP(B16,Calculation!C$2:C$548,1,FALSE)))),"not entered","")</f>
        <v/>
      </c>
    </row>
    <row r="17" spans="2:7">
      <c r="B17" s="34" t="s">
        <v>11</v>
      </c>
      <c r="C17" s="56" t="str">
        <f t="shared" si="0"/>
        <v xml:space="preserve"> </v>
      </c>
      <c r="D17" s="56" t="str">
        <f t="shared" si="1"/>
        <v xml:space="preserve"> </v>
      </c>
      <c r="E17" s="127">
        <v>1.1574074074074073E-5</v>
      </c>
      <c r="F17" s="35" t="e">
        <f t="shared" si="2"/>
        <v>#N/A</v>
      </c>
      <c r="G17" t="str">
        <f>IF((ISERROR((VLOOKUP(B17,Calculation!C$2:C$548,1,FALSE)))),"not entered","")</f>
        <v/>
      </c>
    </row>
    <row r="18" spans="2:7">
      <c r="B18" s="34" t="s">
        <v>11</v>
      </c>
      <c r="C18" s="56" t="str">
        <f t="shared" si="0"/>
        <v xml:space="preserve"> </v>
      </c>
      <c r="D18" s="56" t="str">
        <f t="shared" si="1"/>
        <v xml:space="preserve"> </v>
      </c>
      <c r="E18" s="127">
        <v>1.1574074074074073E-5</v>
      </c>
      <c r="F18" s="35" t="e">
        <f t="shared" si="2"/>
        <v>#N/A</v>
      </c>
      <c r="G18" t="str">
        <f>IF((ISERROR((VLOOKUP(B18,Calculation!C$2:C$548,1,FALSE)))),"not entered","")</f>
        <v/>
      </c>
    </row>
    <row r="19" spans="2:7">
      <c r="B19" s="34" t="s">
        <v>11</v>
      </c>
      <c r="C19" s="56" t="str">
        <f t="shared" si="0"/>
        <v xml:space="preserve"> </v>
      </c>
      <c r="D19" s="56" t="str">
        <f t="shared" si="1"/>
        <v xml:space="preserve"> </v>
      </c>
      <c r="E19" s="127">
        <v>1.1574074074074073E-5</v>
      </c>
      <c r="F19" s="35" t="e">
        <f t="shared" si="2"/>
        <v>#N/A</v>
      </c>
      <c r="G19" t="str">
        <f>IF((ISERROR((VLOOKUP(B19,Calculation!C$2:C$548,1,FALSE)))),"not entered","")</f>
        <v/>
      </c>
    </row>
    <row r="20" spans="2:7">
      <c r="B20" s="34" t="s">
        <v>11</v>
      </c>
      <c r="C20" s="56" t="str">
        <f t="shared" si="0"/>
        <v xml:space="preserve"> </v>
      </c>
      <c r="D20" s="56" t="str">
        <f t="shared" si="1"/>
        <v xml:space="preserve"> </v>
      </c>
      <c r="E20" s="127">
        <v>1.1574074074074073E-5</v>
      </c>
      <c r="F20" s="35" t="e">
        <f t="shared" si="2"/>
        <v>#N/A</v>
      </c>
      <c r="G20" t="str">
        <f>IF((ISERROR((VLOOKUP(B20,Calculation!C$2:C$548,1,FALSE)))),"not entered","")</f>
        <v/>
      </c>
    </row>
    <row r="21" spans="2:7">
      <c r="B21" s="34" t="s">
        <v>11</v>
      </c>
      <c r="C21" s="56" t="str">
        <f t="shared" si="0"/>
        <v xml:space="preserve"> </v>
      </c>
      <c r="D21" s="56" t="str">
        <f t="shared" si="1"/>
        <v xml:space="preserve"> </v>
      </c>
      <c r="E21" s="127">
        <v>1.1574074074074073E-5</v>
      </c>
      <c r="F21" s="35" t="e">
        <f t="shared" si="2"/>
        <v>#N/A</v>
      </c>
      <c r="G21" t="str">
        <f>IF((ISERROR((VLOOKUP(B21,Calculation!C$2:C$548,1,FALSE)))),"not entered","")</f>
        <v/>
      </c>
    </row>
    <row r="22" spans="2:7">
      <c r="B22" s="34" t="s">
        <v>11</v>
      </c>
      <c r="C22" s="56" t="str">
        <f t="shared" si="0"/>
        <v xml:space="preserve"> </v>
      </c>
      <c r="D22" s="56" t="str">
        <f t="shared" si="1"/>
        <v xml:space="preserve"> </v>
      </c>
      <c r="E22" s="127">
        <v>1.1574074074074073E-5</v>
      </c>
      <c r="F22" s="35" t="e">
        <f t="shared" si="2"/>
        <v>#N/A</v>
      </c>
      <c r="G22" t="str">
        <f>IF((ISERROR((VLOOKUP(B22,Calculation!C$2:C$548,1,FALSE)))),"not entered","")</f>
        <v/>
      </c>
    </row>
    <row r="23" spans="2:7">
      <c r="B23" s="34" t="s">
        <v>11</v>
      </c>
      <c r="C23" s="56" t="str">
        <f t="shared" si="0"/>
        <v xml:space="preserve"> </v>
      </c>
      <c r="D23" s="56" t="str">
        <f t="shared" si="1"/>
        <v xml:space="preserve"> </v>
      </c>
      <c r="E23" s="127">
        <v>1.1574074074074073E-5</v>
      </c>
      <c r="F23" s="35" t="e">
        <f t="shared" si="2"/>
        <v>#N/A</v>
      </c>
      <c r="G23" t="str">
        <f>IF((ISERROR((VLOOKUP(B23,Calculation!C$2:C$548,1,FALSE)))),"not entered","")</f>
        <v/>
      </c>
    </row>
    <row r="24" spans="2:7">
      <c r="B24" s="34" t="s">
        <v>11</v>
      </c>
      <c r="C24" s="56" t="str">
        <f t="shared" si="0"/>
        <v xml:space="preserve"> </v>
      </c>
      <c r="D24" s="56" t="str">
        <f t="shared" si="1"/>
        <v xml:space="preserve"> </v>
      </c>
      <c r="E24" s="127">
        <v>1.1574074074074073E-5</v>
      </c>
      <c r="F24" s="35" t="e">
        <f t="shared" si="2"/>
        <v>#N/A</v>
      </c>
      <c r="G24" t="str">
        <f>IF((ISERROR((VLOOKUP(B24,Calculation!C$2:C$548,1,FALSE)))),"not entered","")</f>
        <v/>
      </c>
    </row>
    <row r="25" spans="2:7">
      <c r="B25" s="34" t="s">
        <v>11</v>
      </c>
      <c r="C25" s="56" t="str">
        <f t="shared" si="0"/>
        <v xml:space="preserve"> </v>
      </c>
      <c r="D25" s="56" t="str">
        <f t="shared" si="1"/>
        <v xml:space="preserve"> </v>
      </c>
      <c r="E25" s="127">
        <v>1.1574074074074073E-5</v>
      </c>
      <c r="F25" s="35" t="e">
        <f t="shared" si="2"/>
        <v>#N/A</v>
      </c>
      <c r="G25" t="str">
        <f>IF((ISERROR((VLOOKUP(B25,Calculation!C$2:C$548,1,FALSE)))),"not entered","")</f>
        <v/>
      </c>
    </row>
    <row r="26" spans="2:7">
      <c r="B26" s="34" t="s">
        <v>11</v>
      </c>
      <c r="C26" s="56" t="str">
        <f t="shared" si="0"/>
        <v xml:space="preserve"> </v>
      </c>
      <c r="D26" s="56" t="str">
        <f t="shared" si="1"/>
        <v xml:space="preserve"> </v>
      </c>
      <c r="E26" s="127">
        <v>1.1574074074074073E-5</v>
      </c>
      <c r="F26" s="35" t="e">
        <f t="shared" si="2"/>
        <v>#N/A</v>
      </c>
      <c r="G26" t="str">
        <f>IF((ISERROR((VLOOKUP(B26,Calculation!C$2:C$548,1,FALSE)))),"not entered","")</f>
        <v/>
      </c>
    </row>
    <row r="27" spans="2:7">
      <c r="B27" s="34" t="s">
        <v>11</v>
      </c>
      <c r="C27" s="56" t="str">
        <f t="shared" si="0"/>
        <v xml:space="preserve"> </v>
      </c>
      <c r="D27" s="56" t="str">
        <f t="shared" si="1"/>
        <v xml:space="preserve"> </v>
      </c>
      <c r="E27" s="127">
        <v>1.1574074074074073E-5</v>
      </c>
      <c r="F27" s="35" t="e">
        <f t="shared" si="2"/>
        <v>#N/A</v>
      </c>
      <c r="G27" t="str">
        <f>IF((ISERROR((VLOOKUP(B27,Calculation!C$2:C$548,1,FALSE)))),"not entered","")</f>
        <v/>
      </c>
    </row>
    <row r="28" spans="2:7">
      <c r="B28" s="34" t="s">
        <v>11</v>
      </c>
      <c r="C28" s="56" t="str">
        <f t="shared" si="0"/>
        <v xml:space="preserve"> </v>
      </c>
      <c r="D28" s="56" t="str">
        <f t="shared" si="1"/>
        <v xml:space="preserve"> </v>
      </c>
      <c r="E28" s="127">
        <v>1.1574074074074073E-5</v>
      </c>
      <c r="F28" s="35" t="e">
        <f t="shared" si="2"/>
        <v>#N/A</v>
      </c>
      <c r="G28" t="str">
        <f>IF((ISERROR((VLOOKUP(B28,Calculation!C$2:C$548,1,FALSE)))),"not entered","")</f>
        <v/>
      </c>
    </row>
    <row r="29" spans="2:7">
      <c r="B29" s="34" t="s">
        <v>11</v>
      </c>
      <c r="C29" s="56" t="str">
        <f t="shared" si="0"/>
        <v xml:space="preserve"> </v>
      </c>
      <c r="D29" s="56" t="str">
        <f t="shared" si="1"/>
        <v xml:space="preserve"> </v>
      </c>
      <c r="E29" s="127">
        <v>1.1574074074074073E-5</v>
      </c>
      <c r="F29" s="35" t="e">
        <f t="shared" si="2"/>
        <v>#N/A</v>
      </c>
      <c r="G29" t="str">
        <f>IF((ISERROR((VLOOKUP(B29,Calculation!C$2:C$548,1,FALSE)))),"not entered","")</f>
        <v/>
      </c>
    </row>
    <row r="30" spans="2:7">
      <c r="B30" s="34" t="s">
        <v>11</v>
      </c>
      <c r="C30" s="56" t="str">
        <f t="shared" si="0"/>
        <v xml:space="preserve"> </v>
      </c>
      <c r="D30" s="56" t="str">
        <f t="shared" si="1"/>
        <v xml:space="preserve"> </v>
      </c>
      <c r="E30" s="127">
        <v>1.1574074074074073E-5</v>
      </c>
      <c r="F30" s="35" t="e">
        <f t="shared" si="2"/>
        <v>#N/A</v>
      </c>
      <c r="G30" t="str">
        <f>IF((ISERROR((VLOOKUP(B30,Calculation!C$2:C$548,1,FALSE)))),"not entered","")</f>
        <v/>
      </c>
    </row>
    <row r="31" spans="2:7">
      <c r="B31" s="34" t="s">
        <v>11</v>
      </c>
      <c r="C31" s="56" t="str">
        <f t="shared" si="0"/>
        <v xml:space="preserve"> </v>
      </c>
      <c r="D31" s="56" t="str">
        <f t="shared" si="1"/>
        <v xml:space="preserve"> </v>
      </c>
      <c r="E31" s="127">
        <v>1.1574074074074073E-5</v>
      </c>
      <c r="F31" s="35" t="e">
        <f t="shared" si="2"/>
        <v>#N/A</v>
      </c>
      <c r="G31" t="str">
        <f>IF((ISERROR((VLOOKUP(B31,Calculation!C$2:C$548,1,FALSE)))),"not entered","")</f>
        <v/>
      </c>
    </row>
    <row r="32" spans="2:7">
      <c r="B32" s="34" t="s">
        <v>11</v>
      </c>
      <c r="C32" s="56" t="str">
        <f t="shared" si="0"/>
        <v xml:space="preserve"> </v>
      </c>
      <c r="D32" s="56" t="str">
        <f t="shared" si="1"/>
        <v xml:space="preserve"> </v>
      </c>
      <c r="E32" s="127">
        <v>1.1574074074074073E-5</v>
      </c>
      <c r="F32" s="35" t="e">
        <f t="shared" si="2"/>
        <v>#N/A</v>
      </c>
      <c r="G32" t="str">
        <f>IF((ISERROR((VLOOKUP(B32,Calculation!C$2:C$548,1,FALSE)))),"not entered","")</f>
        <v/>
      </c>
    </row>
    <row r="33" spans="2:7">
      <c r="B33" s="34" t="s">
        <v>11</v>
      </c>
      <c r="C33" s="56" t="str">
        <f t="shared" si="0"/>
        <v xml:space="preserve"> </v>
      </c>
      <c r="D33" s="56" t="str">
        <f t="shared" si="1"/>
        <v xml:space="preserve"> </v>
      </c>
      <c r="E33" s="127">
        <v>1.1574074074074073E-5</v>
      </c>
      <c r="F33" s="35" t="e">
        <f t="shared" si="2"/>
        <v>#N/A</v>
      </c>
      <c r="G33" t="str">
        <f>IF((ISERROR((VLOOKUP(B33,Calculation!C$2:C$548,1,FALSE)))),"not entered","")</f>
        <v/>
      </c>
    </row>
    <row r="34" spans="2:7">
      <c r="B34" s="34" t="s">
        <v>11</v>
      </c>
      <c r="C34" s="56" t="str">
        <f t="shared" si="0"/>
        <v xml:space="preserve"> </v>
      </c>
      <c r="D34" s="56" t="str">
        <f t="shared" si="1"/>
        <v xml:space="preserve"> </v>
      </c>
      <c r="E34" s="127">
        <v>1.1574074074074073E-5</v>
      </c>
      <c r="F34" s="35" t="e">
        <f t="shared" si="2"/>
        <v>#N/A</v>
      </c>
      <c r="G34" t="str">
        <f>IF((ISERROR((VLOOKUP(B34,Calculation!C$2:C$548,1,FALSE)))),"not entered","")</f>
        <v/>
      </c>
    </row>
    <row r="35" spans="2:7">
      <c r="B35" s="34" t="s">
        <v>11</v>
      </c>
      <c r="C35" s="56" t="str">
        <f t="shared" si="0"/>
        <v xml:space="preserve"> </v>
      </c>
      <c r="D35" s="56" t="str">
        <f t="shared" si="1"/>
        <v xml:space="preserve"> </v>
      </c>
      <c r="E35" s="127">
        <v>1.1574074074074073E-5</v>
      </c>
      <c r="F35" s="35" t="e">
        <f t="shared" si="2"/>
        <v>#N/A</v>
      </c>
      <c r="G35" t="str">
        <f>IF((ISERROR((VLOOKUP(B35,Calculation!C$2:C$548,1,FALSE)))),"not entered","")</f>
        <v/>
      </c>
    </row>
    <row r="36" spans="2:7">
      <c r="B36" s="34" t="s">
        <v>11</v>
      </c>
      <c r="C36" s="56" t="str">
        <f t="shared" si="0"/>
        <v xml:space="preserve"> </v>
      </c>
      <c r="D36" s="56" t="str">
        <f t="shared" si="1"/>
        <v xml:space="preserve"> </v>
      </c>
      <c r="E36" s="127">
        <v>1.1574074074074073E-5</v>
      </c>
      <c r="F36" s="35" t="e">
        <f t="shared" si="2"/>
        <v>#N/A</v>
      </c>
      <c r="G36" t="str">
        <f>IF((ISERROR((VLOOKUP(B36,Calculation!C$2:C$548,1,FALSE)))),"not entered","")</f>
        <v/>
      </c>
    </row>
    <row r="37" spans="2:7">
      <c r="B37" s="34" t="s">
        <v>11</v>
      </c>
      <c r="C37" s="56" t="str">
        <f t="shared" si="0"/>
        <v xml:space="preserve"> </v>
      </c>
      <c r="D37" s="56" t="str">
        <f t="shared" si="1"/>
        <v xml:space="preserve"> </v>
      </c>
      <c r="E37" s="127">
        <v>1.1574074074074073E-5</v>
      </c>
      <c r="F37" s="35" t="e">
        <f t="shared" si="2"/>
        <v>#N/A</v>
      </c>
      <c r="G37" t="str">
        <f>IF((ISERROR((VLOOKUP(B37,Calculation!C$2:C$548,1,FALSE)))),"not entered","")</f>
        <v/>
      </c>
    </row>
    <row r="38" spans="2:7">
      <c r="B38" s="34" t="s">
        <v>11</v>
      </c>
      <c r="C38" s="56" t="str">
        <f t="shared" si="0"/>
        <v xml:space="preserve"> </v>
      </c>
      <c r="D38" s="56" t="str">
        <f t="shared" si="1"/>
        <v xml:space="preserve"> </v>
      </c>
      <c r="E38" s="127">
        <v>1.1574074074074073E-5</v>
      </c>
      <c r="F38" s="35" t="e">
        <f t="shared" ref="F38:F69" si="3">(VLOOKUP(C38,C$4:E$5,3,FALSE))/(E38/10000)</f>
        <v>#N/A</v>
      </c>
      <c r="G38" t="str">
        <f>IF((ISERROR((VLOOKUP(B38,Calculation!C$2:C$548,1,FALSE)))),"not entered","")</f>
        <v/>
      </c>
    </row>
    <row r="39" spans="2:7">
      <c r="B39" s="34" t="s">
        <v>11</v>
      </c>
      <c r="C39" s="56" t="str">
        <f t="shared" si="0"/>
        <v xml:space="preserve"> </v>
      </c>
      <c r="D39" s="56" t="str">
        <f t="shared" si="1"/>
        <v xml:space="preserve"> </v>
      </c>
      <c r="E39" s="127">
        <v>1.1574074074074073E-5</v>
      </c>
      <c r="F39" s="35" t="e">
        <f t="shared" si="3"/>
        <v>#N/A</v>
      </c>
      <c r="G39" t="str">
        <f>IF((ISERROR((VLOOKUP(B39,Calculation!C$2:C$548,1,FALSE)))),"not entered","")</f>
        <v/>
      </c>
    </row>
    <row r="40" spans="2:7">
      <c r="B40" s="34" t="s">
        <v>11</v>
      </c>
      <c r="C40" s="56" t="str">
        <f t="shared" si="0"/>
        <v xml:space="preserve"> </v>
      </c>
      <c r="D40" s="56" t="str">
        <f t="shared" si="1"/>
        <v xml:space="preserve"> </v>
      </c>
      <c r="E40" s="127">
        <v>1.1574074074074073E-5</v>
      </c>
      <c r="F40" s="35" t="e">
        <f t="shared" si="3"/>
        <v>#N/A</v>
      </c>
      <c r="G40" t="str">
        <f>IF((ISERROR((VLOOKUP(B40,Calculation!C$2:C$548,1,FALSE)))),"not entered","")</f>
        <v/>
      </c>
    </row>
    <row r="41" spans="2:7">
      <c r="B41" s="34" t="s">
        <v>11</v>
      </c>
      <c r="C41" s="56" t="str">
        <f t="shared" si="0"/>
        <v xml:space="preserve"> </v>
      </c>
      <c r="D41" s="56" t="str">
        <f t="shared" si="1"/>
        <v xml:space="preserve"> </v>
      </c>
      <c r="E41" s="127">
        <v>1.1574074074074073E-5</v>
      </c>
      <c r="F41" s="35" t="e">
        <f t="shared" si="3"/>
        <v>#N/A</v>
      </c>
      <c r="G41" t="str">
        <f>IF((ISERROR((VLOOKUP(B41,Calculation!C$2:C$548,1,FALSE)))),"not entered","")</f>
        <v/>
      </c>
    </row>
    <row r="42" spans="2:7">
      <c r="B42" s="34" t="s">
        <v>11</v>
      </c>
      <c r="C42" s="56" t="str">
        <f t="shared" si="0"/>
        <v xml:space="preserve"> </v>
      </c>
      <c r="D42" s="56" t="str">
        <f t="shared" si="1"/>
        <v xml:space="preserve"> </v>
      </c>
      <c r="E42" s="127">
        <v>1.1574074074074073E-5</v>
      </c>
      <c r="F42" s="35" t="e">
        <f t="shared" si="3"/>
        <v>#N/A</v>
      </c>
      <c r="G42" t="str">
        <f>IF((ISERROR((VLOOKUP(B42,Calculation!C$2:C$548,1,FALSE)))),"not entered","")</f>
        <v/>
      </c>
    </row>
    <row r="43" spans="2:7">
      <c r="B43" s="34" t="s">
        <v>11</v>
      </c>
      <c r="C43" s="56" t="str">
        <f t="shared" si="0"/>
        <v xml:space="preserve"> </v>
      </c>
      <c r="D43" s="56" t="str">
        <f t="shared" si="1"/>
        <v xml:space="preserve"> </v>
      </c>
      <c r="E43" s="127">
        <v>1.1574074074074073E-5</v>
      </c>
      <c r="F43" s="35" t="e">
        <f t="shared" si="3"/>
        <v>#N/A</v>
      </c>
      <c r="G43" t="str">
        <f>IF((ISERROR((VLOOKUP(B43,Calculation!C$2:C$548,1,FALSE)))),"not entered","")</f>
        <v/>
      </c>
    </row>
    <row r="44" spans="2:7">
      <c r="B44" s="34" t="s">
        <v>11</v>
      </c>
      <c r="C44" s="56" t="str">
        <f t="shared" si="0"/>
        <v xml:space="preserve"> </v>
      </c>
      <c r="D44" s="56" t="str">
        <f t="shared" si="1"/>
        <v xml:space="preserve"> </v>
      </c>
      <c r="E44" s="127">
        <v>1.1574074074074073E-5</v>
      </c>
      <c r="F44" s="35" t="e">
        <f t="shared" si="3"/>
        <v>#N/A</v>
      </c>
      <c r="G44" t="str">
        <f>IF((ISERROR((VLOOKUP(B44,Calculation!C$2:C$548,1,FALSE)))),"not entered","")</f>
        <v/>
      </c>
    </row>
    <row r="45" spans="2:7">
      <c r="B45" s="34" t="s">
        <v>11</v>
      </c>
      <c r="C45" s="56" t="str">
        <f t="shared" si="0"/>
        <v xml:space="preserve"> </v>
      </c>
      <c r="D45" s="56" t="str">
        <f t="shared" si="1"/>
        <v xml:space="preserve"> </v>
      </c>
      <c r="E45" s="127">
        <v>1.1574074074074073E-5</v>
      </c>
      <c r="F45" s="35" t="e">
        <f t="shared" si="3"/>
        <v>#N/A</v>
      </c>
      <c r="G45" t="str">
        <f>IF((ISERROR((VLOOKUP(B45,Calculation!C$2:C$548,1,FALSE)))),"not entered","")</f>
        <v/>
      </c>
    </row>
    <row r="46" spans="2:7">
      <c r="B46" s="34" t="s">
        <v>11</v>
      </c>
      <c r="C46" s="56" t="str">
        <f t="shared" si="0"/>
        <v xml:space="preserve"> </v>
      </c>
      <c r="D46" s="56" t="str">
        <f t="shared" si="1"/>
        <v xml:space="preserve"> </v>
      </c>
      <c r="E46" s="127">
        <v>1.1574074074074073E-5</v>
      </c>
      <c r="F46" s="35" t="e">
        <f t="shared" si="3"/>
        <v>#N/A</v>
      </c>
      <c r="G46" t="str">
        <f>IF((ISERROR((VLOOKUP(B46,Calculation!C$2:C$548,1,FALSE)))),"not entered","")</f>
        <v/>
      </c>
    </row>
    <row r="47" spans="2:7">
      <c r="B47" s="34" t="s">
        <v>11</v>
      </c>
      <c r="C47" s="56" t="str">
        <f t="shared" si="0"/>
        <v xml:space="preserve"> </v>
      </c>
      <c r="D47" s="56" t="str">
        <f t="shared" si="1"/>
        <v xml:space="preserve"> </v>
      </c>
      <c r="E47" s="127">
        <v>1.1574074074074073E-5</v>
      </c>
      <c r="F47" s="35" t="e">
        <f t="shared" si="3"/>
        <v>#N/A</v>
      </c>
      <c r="G47" t="str">
        <f>IF((ISERROR((VLOOKUP(B47,Calculation!C$2:C$548,1,FALSE)))),"not entered","")</f>
        <v/>
      </c>
    </row>
    <row r="48" spans="2:7">
      <c r="B48" s="34" t="s">
        <v>11</v>
      </c>
      <c r="C48" s="56" t="str">
        <f t="shared" si="0"/>
        <v xml:space="preserve"> </v>
      </c>
      <c r="D48" s="56" t="str">
        <f t="shared" si="1"/>
        <v xml:space="preserve"> </v>
      </c>
      <c r="E48" s="127">
        <v>1.1574074074074073E-5</v>
      </c>
      <c r="F48" s="35" t="e">
        <f t="shared" si="3"/>
        <v>#N/A</v>
      </c>
      <c r="G48" t="str">
        <f>IF((ISERROR((VLOOKUP(B48,Calculation!C$2:C$548,1,FALSE)))),"not entered","")</f>
        <v/>
      </c>
    </row>
    <row r="49" spans="2:7">
      <c r="B49" s="34" t="s">
        <v>11</v>
      </c>
      <c r="C49" s="56" t="str">
        <f t="shared" si="0"/>
        <v xml:space="preserve"> </v>
      </c>
      <c r="D49" s="56" t="str">
        <f t="shared" si="1"/>
        <v xml:space="preserve"> </v>
      </c>
      <c r="E49" s="127">
        <v>1.1574074074074073E-5</v>
      </c>
      <c r="F49" s="35" t="e">
        <f t="shared" si="3"/>
        <v>#N/A</v>
      </c>
      <c r="G49" t="str">
        <f>IF((ISERROR((VLOOKUP(B49,Calculation!C$2:C$548,1,FALSE)))),"not entered","")</f>
        <v/>
      </c>
    </row>
    <row r="50" spans="2:7">
      <c r="B50" s="34" t="s">
        <v>11</v>
      </c>
      <c r="C50" s="56" t="str">
        <f t="shared" si="0"/>
        <v xml:space="preserve"> </v>
      </c>
      <c r="D50" s="56" t="str">
        <f t="shared" si="1"/>
        <v xml:space="preserve"> </v>
      </c>
      <c r="E50" s="127">
        <v>1.1574074074074073E-5</v>
      </c>
      <c r="F50" s="35" t="e">
        <f t="shared" si="3"/>
        <v>#N/A</v>
      </c>
      <c r="G50" t="str">
        <f>IF((ISERROR((VLOOKUP(B50,Calculation!C$2:C$548,1,FALSE)))),"not entered","")</f>
        <v/>
      </c>
    </row>
    <row r="51" spans="2:7">
      <c r="B51" s="34" t="s">
        <v>11</v>
      </c>
      <c r="C51" s="56" t="str">
        <f t="shared" si="0"/>
        <v xml:space="preserve"> </v>
      </c>
      <c r="D51" s="56" t="str">
        <f t="shared" si="1"/>
        <v xml:space="preserve"> </v>
      </c>
      <c r="E51" s="127">
        <v>1.1574074074074073E-5</v>
      </c>
      <c r="F51" s="35" t="e">
        <f t="shared" si="3"/>
        <v>#N/A</v>
      </c>
      <c r="G51" t="str">
        <f>IF((ISERROR((VLOOKUP(B51,Calculation!C$2:C$548,1,FALSE)))),"not entered","")</f>
        <v/>
      </c>
    </row>
    <row r="52" spans="2:7">
      <c r="B52" s="34" t="s">
        <v>11</v>
      </c>
      <c r="C52" s="56" t="str">
        <f t="shared" si="0"/>
        <v xml:space="preserve"> </v>
      </c>
      <c r="D52" s="56" t="str">
        <f t="shared" si="1"/>
        <v xml:space="preserve"> </v>
      </c>
      <c r="E52" s="127">
        <v>1.1574074074074073E-5</v>
      </c>
      <c r="F52" s="35" t="e">
        <f t="shared" si="3"/>
        <v>#N/A</v>
      </c>
      <c r="G52" t="str">
        <f>IF((ISERROR((VLOOKUP(B52,Calculation!C$2:C$548,1,FALSE)))),"not entered","")</f>
        <v/>
      </c>
    </row>
    <row r="53" spans="2:7">
      <c r="B53" s="34" t="s">
        <v>11</v>
      </c>
      <c r="C53" s="56" t="str">
        <f t="shared" si="0"/>
        <v xml:space="preserve"> </v>
      </c>
      <c r="D53" s="56" t="str">
        <f t="shared" si="1"/>
        <v xml:space="preserve"> </v>
      </c>
      <c r="E53" s="127">
        <v>1.1574074074074073E-5</v>
      </c>
      <c r="F53" s="35" t="e">
        <f t="shared" si="3"/>
        <v>#N/A</v>
      </c>
      <c r="G53" t="str">
        <f>IF((ISERROR((VLOOKUP(B53,Calculation!C$2:C$548,1,FALSE)))),"not entered","")</f>
        <v/>
      </c>
    </row>
    <row r="54" spans="2:7">
      <c r="B54" s="34" t="s">
        <v>11</v>
      </c>
      <c r="C54" s="56" t="str">
        <f t="shared" si="0"/>
        <v xml:space="preserve"> </v>
      </c>
      <c r="D54" s="56" t="str">
        <f t="shared" si="1"/>
        <v xml:space="preserve"> </v>
      </c>
      <c r="E54" s="127">
        <v>1.1574074074074073E-5</v>
      </c>
      <c r="F54" s="35" t="e">
        <f t="shared" si="3"/>
        <v>#N/A</v>
      </c>
      <c r="G54" t="str">
        <f>IF((ISERROR((VLOOKUP(B54,Calculation!C$2:C$548,1,FALSE)))),"not entered","")</f>
        <v/>
      </c>
    </row>
    <row r="55" spans="2:7">
      <c r="B55" s="34" t="s">
        <v>11</v>
      </c>
      <c r="C55" s="56" t="str">
        <f t="shared" si="0"/>
        <v xml:space="preserve"> </v>
      </c>
      <c r="D55" s="56" t="str">
        <f t="shared" si="1"/>
        <v xml:space="preserve"> </v>
      </c>
      <c r="E55" s="127">
        <v>1.1574074074074073E-5</v>
      </c>
      <c r="F55" s="35" t="e">
        <f t="shared" si="3"/>
        <v>#N/A</v>
      </c>
      <c r="G55" t="str">
        <f>IF((ISERROR((VLOOKUP(B55,Calculation!C$2:C$548,1,FALSE)))),"not entered","")</f>
        <v/>
      </c>
    </row>
    <row r="56" spans="2:7">
      <c r="B56" s="34" t="s">
        <v>11</v>
      </c>
      <c r="C56" s="56" t="str">
        <f t="shared" si="0"/>
        <v xml:space="preserve"> </v>
      </c>
      <c r="D56" s="56" t="str">
        <f t="shared" si="1"/>
        <v xml:space="preserve"> </v>
      </c>
      <c r="E56" s="127">
        <v>1.1574074074074073E-5</v>
      </c>
      <c r="F56" s="35" t="e">
        <f t="shared" si="3"/>
        <v>#N/A</v>
      </c>
      <c r="G56" t="str">
        <f>IF((ISERROR((VLOOKUP(B56,Calculation!C$2:C$548,1,FALSE)))),"not entered","")</f>
        <v/>
      </c>
    </row>
    <row r="57" spans="2:7">
      <c r="B57" s="34" t="s">
        <v>11</v>
      </c>
      <c r="C57" s="56" t="str">
        <f t="shared" si="0"/>
        <v xml:space="preserve"> </v>
      </c>
      <c r="D57" s="56" t="str">
        <f t="shared" si="1"/>
        <v xml:space="preserve"> </v>
      </c>
      <c r="E57" s="127">
        <v>1.1574074074074073E-5</v>
      </c>
      <c r="F57" s="35" t="e">
        <f t="shared" si="3"/>
        <v>#N/A</v>
      </c>
      <c r="G57" t="str">
        <f>IF((ISERROR((VLOOKUP(B57,Calculation!C$2:C$548,1,FALSE)))),"not entered","")</f>
        <v/>
      </c>
    </row>
    <row r="58" spans="2:7">
      <c r="B58" s="34" t="s">
        <v>11</v>
      </c>
      <c r="C58" s="56" t="str">
        <f t="shared" si="0"/>
        <v xml:space="preserve"> </v>
      </c>
      <c r="D58" s="56" t="str">
        <f t="shared" si="1"/>
        <v xml:space="preserve"> </v>
      </c>
      <c r="E58" s="127">
        <v>1.1574074074074073E-5</v>
      </c>
      <c r="F58" s="35" t="e">
        <f t="shared" si="3"/>
        <v>#N/A</v>
      </c>
      <c r="G58" t="str">
        <f>IF((ISERROR((VLOOKUP(B58,Calculation!C$2:C$548,1,FALSE)))),"not entered","")</f>
        <v/>
      </c>
    </row>
    <row r="59" spans="2:7">
      <c r="B59" s="34" t="s">
        <v>11</v>
      </c>
      <c r="C59" s="56" t="str">
        <f t="shared" si="0"/>
        <v xml:space="preserve"> </v>
      </c>
      <c r="D59" s="56" t="str">
        <f t="shared" si="1"/>
        <v xml:space="preserve"> </v>
      </c>
      <c r="E59" s="127">
        <v>1.1574074074074073E-5</v>
      </c>
      <c r="F59" s="35" t="e">
        <f t="shared" si="3"/>
        <v>#N/A</v>
      </c>
      <c r="G59" t="str">
        <f>IF((ISERROR((VLOOKUP(B59,Calculation!C$2:C$548,1,FALSE)))),"not entered","")</f>
        <v/>
      </c>
    </row>
    <row r="60" spans="2:7">
      <c r="B60" s="34" t="s">
        <v>11</v>
      </c>
      <c r="C60" s="56" t="str">
        <f t="shared" si="0"/>
        <v xml:space="preserve"> </v>
      </c>
      <c r="D60" s="56" t="str">
        <f t="shared" si="1"/>
        <v xml:space="preserve"> </v>
      </c>
      <c r="E60" s="127">
        <v>1.1574074074074073E-5</v>
      </c>
      <c r="F60" s="35" t="e">
        <f t="shared" si="3"/>
        <v>#N/A</v>
      </c>
      <c r="G60" t="str">
        <f>IF((ISERROR((VLOOKUP(B60,Calculation!C$2:C$548,1,FALSE)))),"not entered","")</f>
        <v/>
      </c>
    </row>
    <row r="61" spans="2:7">
      <c r="B61" s="34" t="s">
        <v>11</v>
      </c>
      <c r="C61" s="56" t="str">
        <f t="shared" si="0"/>
        <v xml:space="preserve"> </v>
      </c>
      <c r="D61" s="56" t="str">
        <f t="shared" si="1"/>
        <v xml:space="preserve"> </v>
      </c>
      <c r="E61" s="127">
        <v>1.1574074074074073E-5</v>
      </c>
      <c r="F61" s="35" t="e">
        <f t="shared" si="3"/>
        <v>#N/A</v>
      </c>
      <c r="G61" t="str">
        <f>IF((ISERROR((VLOOKUP(B61,Calculation!C$2:C$548,1,FALSE)))),"not entered","")</f>
        <v/>
      </c>
    </row>
    <row r="62" spans="2:7">
      <c r="B62" s="34" t="s">
        <v>11</v>
      </c>
      <c r="C62" s="56" t="str">
        <f t="shared" si="0"/>
        <v xml:space="preserve"> </v>
      </c>
      <c r="D62" s="56" t="str">
        <f t="shared" si="1"/>
        <v xml:space="preserve"> </v>
      </c>
      <c r="E62" s="127">
        <v>1.1574074074074073E-5</v>
      </c>
      <c r="F62" s="35" t="e">
        <f t="shared" si="3"/>
        <v>#N/A</v>
      </c>
      <c r="G62" t="str">
        <f>IF((ISERROR((VLOOKUP(B62,Calculation!C$2:C$548,1,FALSE)))),"not entered","")</f>
        <v/>
      </c>
    </row>
    <row r="63" spans="2:7">
      <c r="B63" s="34" t="s">
        <v>11</v>
      </c>
      <c r="C63" s="56" t="str">
        <f t="shared" si="0"/>
        <v xml:space="preserve"> </v>
      </c>
      <c r="D63" s="56" t="str">
        <f t="shared" si="1"/>
        <v xml:space="preserve"> </v>
      </c>
      <c r="E63" s="127">
        <v>1.1574074074074073E-5</v>
      </c>
      <c r="F63" s="35" t="e">
        <f t="shared" si="3"/>
        <v>#N/A</v>
      </c>
      <c r="G63" t="str">
        <f>IF((ISERROR((VLOOKUP(B63,Calculation!C$2:C$548,1,FALSE)))),"not entered","")</f>
        <v/>
      </c>
    </row>
    <row r="64" spans="2:7">
      <c r="B64" s="34" t="s">
        <v>11</v>
      </c>
      <c r="C64" s="56" t="str">
        <f t="shared" si="0"/>
        <v xml:space="preserve"> </v>
      </c>
      <c r="D64" s="56" t="str">
        <f t="shared" si="1"/>
        <v xml:space="preserve"> </v>
      </c>
      <c r="E64" s="127">
        <v>1.1574074074074073E-5</v>
      </c>
      <c r="F64" s="35" t="e">
        <f t="shared" si="3"/>
        <v>#N/A</v>
      </c>
      <c r="G64" t="str">
        <f>IF((ISERROR((VLOOKUP(B64,Calculation!C$2:C$548,1,FALSE)))),"not entered","")</f>
        <v/>
      </c>
    </row>
    <row r="65" spans="2:7">
      <c r="B65" s="34" t="s">
        <v>11</v>
      </c>
      <c r="C65" s="56" t="str">
        <f t="shared" si="0"/>
        <v xml:space="preserve"> </v>
      </c>
      <c r="D65" s="56" t="str">
        <f t="shared" si="1"/>
        <v xml:space="preserve"> </v>
      </c>
      <c r="E65" s="127">
        <v>1.1574074074074073E-5</v>
      </c>
      <c r="F65" s="35" t="e">
        <f t="shared" si="3"/>
        <v>#N/A</v>
      </c>
      <c r="G65" t="str">
        <f>IF((ISERROR((VLOOKUP(B65,Calculation!C$2:C$548,1,FALSE)))),"not entered","")</f>
        <v/>
      </c>
    </row>
    <row r="66" spans="2:7">
      <c r="B66" s="34" t="s">
        <v>11</v>
      </c>
      <c r="C66" s="56" t="str">
        <f t="shared" si="0"/>
        <v xml:space="preserve"> </v>
      </c>
      <c r="D66" s="56" t="str">
        <f t="shared" si="1"/>
        <v xml:space="preserve"> </v>
      </c>
      <c r="E66" s="127">
        <v>1.1574074074074073E-5</v>
      </c>
      <c r="F66" s="35" t="e">
        <f t="shared" si="3"/>
        <v>#N/A</v>
      </c>
      <c r="G66" t="str">
        <f>IF((ISERROR((VLOOKUP(B66,Calculation!C$2:C$548,1,FALSE)))),"not entered","")</f>
        <v/>
      </c>
    </row>
    <row r="67" spans="2:7">
      <c r="B67" s="34" t="s">
        <v>11</v>
      </c>
      <c r="C67" s="56" t="str">
        <f t="shared" si="0"/>
        <v xml:space="preserve"> </v>
      </c>
      <c r="D67" s="56" t="str">
        <f t="shared" si="1"/>
        <v xml:space="preserve"> </v>
      </c>
      <c r="E67" s="127">
        <v>1.1574074074074073E-5</v>
      </c>
      <c r="F67" s="35" t="e">
        <f t="shared" si="3"/>
        <v>#N/A</v>
      </c>
      <c r="G67" t="str">
        <f>IF((ISERROR((VLOOKUP(B67,Calculation!C$2:C$548,1,FALSE)))),"not entered","")</f>
        <v/>
      </c>
    </row>
    <row r="68" spans="2:7">
      <c r="B68" s="34" t="s">
        <v>11</v>
      </c>
      <c r="C68" s="56" t="str">
        <f t="shared" si="0"/>
        <v xml:space="preserve"> </v>
      </c>
      <c r="D68" s="56" t="str">
        <f t="shared" si="1"/>
        <v xml:space="preserve"> </v>
      </c>
      <c r="E68" s="127">
        <v>1.1574074074074073E-5</v>
      </c>
      <c r="F68" s="35" t="e">
        <f t="shared" si="3"/>
        <v>#N/A</v>
      </c>
      <c r="G68" t="str">
        <f>IF((ISERROR((VLOOKUP(B68,Calculation!C$2:C$548,1,FALSE)))),"not entered","")</f>
        <v/>
      </c>
    </row>
    <row r="69" spans="2:7">
      <c r="B69" s="34" t="s">
        <v>11</v>
      </c>
      <c r="C69" s="56" t="str">
        <f t="shared" si="0"/>
        <v xml:space="preserve"> </v>
      </c>
      <c r="D69" s="56" t="str">
        <f t="shared" si="1"/>
        <v xml:space="preserve"> </v>
      </c>
      <c r="E69" s="127">
        <v>1.1574074074074073E-5</v>
      </c>
      <c r="F69" s="35" t="e">
        <f t="shared" si="3"/>
        <v>#N/A</v>
      </c>
      <c r="G69" t="str">
        <f>IF((ISERROR((VLOOKUP(B69,Calculation!C$2:C$548,1,FALSE)))),"not entered","")</f>
        <v/>
      </c>
    </row>
    <row r="70" spans="2:7">
      <c r="B70" s="34" t="s">
        <v>11</v>
      </c>
      <c r="C70" s="56" t="str">
        <f t="shared" ref="C70:C133" si="4">VLOOKUP(B70,name,3,FALSE)</f>
        <v xml:space="preserve"> </v>
      </c>
      <c r="D70" s="56" t="str">
        <f t="shared" ref="D70:D133" si="5">VLOOKUP(B70,name,2,FALSE)</f>
        <v xml:space="preserve"> </v>
      </c>
      <c r="E70" s="127">
        <v>1.1574074074074073E-5</v>
      </c>
      <c r="F70" s="35" t="e">
        <f t="shared" ref="F70:F101" si="6">(VLOOKUP(C70,C$4:E$5,3,FALSE))/(E70/10000)</f>
        <v>#N/A</v>
      </c>
      <c r="G70" t="str">
        <f>IF((ISERROR((VLOOKUP(B70,Calculation!C$2:C$548,1,FALSE)))),"not entered","")</f>
        <v/>
      </c>
    </row>
    <row r="71" spans="2:7">
      <c r="B71" s="34" t="s">
        <v>11</v>
      </c>
      <c r="C71" s="56" t="str">
        <f t="shared" si="4"/>
        <v xml:space="preserve"> </v>
      </c>
      <c r="D71" s="56" t="str">
        <f t="shared" si="5"/>
        <v xml:space="preserve"> </v>
      </c>
      <c r="E71" s="127">
        <v>1.1574074074074073E-5</v>
      </c>
      <c r="F71" s="35" t="e">
        <f t="shared" si="6"/>
        <v>#N/A</v>
      </c>
      <c r="G71" t="str">
        <f>IF((ISERROR((VLOOKUP(B71,Calculation!C$2:C$548,1,FALSE)))),"not entered","")</f>
        <v/>
      </c>
    </row>
    <row r="72" spans="2:7">
      <c r="B72" s="34" t="s">
        <v>11</v>
      </c>
      <c r="C72" s="56" t="str">
        <f t="shared" si="4"/>
        <v xml:space="preserve"> </v>
      </c>
      <c r="D72" s="56" t="str">
        <f t="shared" si="5"/>
        <v xml:space="preserve"> </v>
      </c>
      <c r="E72" s="127">
        <v>1.1574074074074073E-5</v>
      </c>
      <c r="F72" s="35" t="e">
        <f t="shared" si="6"/>
        <v>#N/A</v>
      </c>
      <c r="G72" t="str">
        <f>IF((ISERROR((VLOOKUP(B72,Calculation!C$2:C$548,1,FALSE)))),"not entered","")</f>
        <v/>
      </c>
    </row>
    <row r="73" spans="2:7">
      <c r="B73" s="34" t="s">
        <v>11</v>
      </c>
      <c r="C73" s="56" t="str">
        <f t="shared" si="4"/>
        <v xml:space="preserve"> </v>
      </c>
      <c r="D73" s="56" t="str">
        <f t="shared" si="5"/>
        <v xml:space="preserve"> </v>
      </c>
      <c r="E73" s="127">
        <v>1.1574074074074073E-5</v>
      </c>
      <c r="F73" s="35" t="e">
        <f t="shared" si="6"/>
        <v>#N/A</v>
      </c>
      <c r="G73" t="str">
        <f>IF((ISERROR((VLOOKUP(B73,Calculation!C$2:C$548,1,FALSE)))),"not entered","")</f>
        <v/>
      </c>
    </row>
    <row r="74" spans="2:7">
      <c r="B74" s="34" t="s">
        <v>11</v>
      </c>
      <c r="C74" s="56" t="str">
        <f t="shared" si="4"/>
        <v xml:space="preserve"> </v>
      </c>
      <c r="D74" s="56" t="str">
        <f t="shared" si="5"/>
        <v xml:space="preserve"> </v>
      </c>
      <c r="E74" s="127">
        <v>1.1574074074074073E-5</v>
      </c>
      <c r="F74" s="35" t="e">
        <f t="shared" si="6"/>
        <v>#N/A</v>
      </c>
      <c r="G74" t="str">
        <f>IF((ISERROR((VLOOKUP(B74,Calculation!C$2:C$548,1,FALSE)))),"not entered","")</f>
        <v/>
      </c>
    </row>
    <row r="75" spans="2:7">
      <c r="B75" s="34" t="s">
        <v>11</v>
      </c>
      <c r="C75" s="56" t="str">
        <f t="shared" si="4"/>
        <v xml:space="preserve"> </v>
      </c>
      <c r="D75" s="56" t="str">
        <f t="shared" si="5"/>
        <v xml:space="preserve"> </v>
      </c>
      <c r="E75" s="127">
        <v>1.1574074074074073E-5</v>
      </c>
      <c r="F75" s="35" t="e">
        <f t="shared" si="6"/>
        <v>#N/A</v>
      </c>
      <c r="G75" t="str">
        <f>IF((ISERROR((VLOOKUP(B75,Calculation!C$2:C$548,1,FALSE)))),"not entered","")</f>
        <v/>
      </c>
    </row>
    <row r="76" spans="2:7">
      <c r="B76" s="34" t="s">
        <v>11</v>
      </c>
      <c r="C76" s="56" t="str">
        <f t="shared" si="4"/>
        <v xml:space="preserve"> </v>
      </c>
      <c r="D76" s="56" t="str">
        <f t="shared" si="5"/>
        <v xml:space="preserve"> </v>
      </c>
      <c r="E76" s="127">
        <v>1.1574074074074073E-5</v>
      </c>
      <c r="F76" s="35" t="e">
        <f t="shared" si="6"/>
        <v>#N/A</v>
      </c>
      <c r="G76" t="str">
        <f>IF((ISERROR((VLOOKUP(B76,Calculation!C$2:C$548,1,FALSE)))),"not entered","")</f>
        <v/>
      </c>
    </row>
    <row r="77" spans="2:7">
      <c r="B77" s="34" t="s">
        <v>11</v>
      </c>
      <c r="C77" s="56" t="str">
        <f t="shared" si="4"/>
        <v xml:space="preserve"> </v>
      </c>
      <c r="D77" s="56" t="str">
        <f t="shared" si="5"/>
        <v xml:space="preserve"> </v>
      </c>
      <c r="E77" s="127">
        <v>1.1574074074074073E-5</v>
      </c>
      <c r="F77" s="35" t="e">
        <f t="shared" si="6"/>
        <v>#N/A</v>
      </c>
      <c r="G77" t="str">
        <f>IF((ISERROR((VLOOKUP(B77,Calculation!C$2:C$548,1,FALSE)))),"not entered","")</f>
        <v/>
      </c>
    </row>
    <row r="78" spans="2:7">
      <c r="B78" s="34" t="s">
        <v>11</v>
      </c>
      <c r="C78" s="56" t="str">
        <f t="shared" si="4"/>
        <v xml:space="preserve"> </v>
      </c>
      <c r="D78" s="56" t="str">
        <f t="shared" si="5"/>
        <v xml:space="preserve"> </v>
      </c>
      <c r="E78" s="127">
        <v>1.1574074074074073E-5</v>
      </c>
      <c r="F78" s="35" t="e">
        <f t="shared" si="6"/>
        <v>#N/A</v>
      </c>
      <c r="G78" t="str">
        <f>IF((ISERROR((VLOOKUP(B78,Calculation!C$2:C$548,1,FALSE)))),"not entered","")</f>
        <v/>
      </c>
    </row>
    <row r="79" spans="2:7">
      <c r="B79" s="34" t="s">
        <v>11</v>
      </c>
      <c r="C79" s="56" t="str">
        <f t="shared" si="4"/>
        <v xml:space="preserve"> </v>
      </c>
      <c r="D79" s="56" t="str">
        <f t="shared" si="5"/>
        <v xml:space="preserve"> </v>
      </c>
      <c r="E79" s="127">
        <v>1.1574074074074073E-5</v>
      </c>
      <c r="F79" s="35" t="e">
        <f t="shared" si="6"/>
        <v>#N/A</v>
      </c>
      <c r="G79" t="str">
        <f>IF((ISERROR((VLOOKUP(B79,Calculation!C$2:C$548,1,FALSE)))),"not entered","")</f>
        <v/>
      </c>
    </row>
    <row r="80" spans="2:7">
      <c r="B80" s="34" t="s">
        <v>11</v>
      </c>
      <c r="C80" s="56" t="str">
        <f t="shared" si="4"/>
        <v xml:space="preserve"> </v>
      </c>
      <c r="D80" s="56" t="str">
        <f t="shared" si="5"/>
        <v xml:space="preserve"> </v>
      </c>
      <c r="E80" s="127">
        <v>1.1574074074074073E-5</v>
      </c>
      <c r="F80" s="35" t="e">
        <f t="shared" si="6"/>
        <v>#N/A</v>
      </c>
      <c r="G80" t="str">
        <f>IF((ISERROR((VLOOKUP(B80,Calculation!C$2:C$548,1,FALSE)))),"not entered","")</f>
        <v/>
      </c>
    </row>
    <row r="81" spans="2:7">
      <c r="B81" s="34" t="s">
        <v>11</v>
      </c>
      <c r="C81" s="56" t="str">
        <f t="shared" si="4"/>
        <v xml:space="preserve"> </v>
      </c>
      <c r="D81" s="56" t="str">
        <f t="shared" si="5"/>
        <v xml:space="preserve"> </v>
      </c>
      <c r="E81" s="127">
        <v>1.1574074074074073E-5</v>
      </c>
      <c r="F81" s="35" t="e">
        <f t="shared" si="6"/>
        <v>#N/A</v>
      </c>
      <c r="G81" t="str">
        <f>IF((ISERROR((VLOOKUP(B81,Calculation!C$2:C$548,1,FALSE)))),"not entered","")</f>
        <v/>
      </c>
    </row>
    <row r="82" spans="2:7">
      <c r="B82" s="34" t="s">
        <v>11</v>
      </c>
      <c r="C82" s="56" t="str">
        <f t="shared" si="4"/>
        <v xml:space="preserve"> </v>
      </c>
      <c r="D82" s="56" t="str">
        <f t="shared" si="5"/>
        <v xml:space="preserve"> </v>
      </c>
      <c r="E82" s="127">
        <v>1.1574074074074073E-5</v>
      </c>
      <c r="F82" s="35" t="e">
        <f t="shared" si="6"/>
        <v>#N/A</v>
      </c>
      <c r="G82" t="str">
        <f>IF((ISERROR((VLOOKUP(B82,Calculation!C$2:C$548,1,FALSE)))),"not entered","")</f>
        <v/>
      </c>
    </row>
    <row r="83" spans="2:7">
      <c r="B83" s="34" t="s">
        <v>11</v>
      </c>
      <c r="C83" s="56" t="str">
        <f t="shared" si="4"/>
        <v xml:space="preserve"> </v>
      </c>
      <c r="D83" s="56" t="str">
        <f t="shared" si="5"/>
        <v xml:space="preserve"> </v>
      </c>
      <c r="E83" s="127">
        <v>1.1574074074074073E-5</v>
      </c>
      <c r="F83" s="35" t="e">
        <f t="shared" si="6"/>
        <v>#N/A</v>
      </c>
      <c r="G83" t="str">
        <f>IF((ISERROR((VLOOKUP(B83,Calculation!C$2:C$548,1,FALSE)))),"not entered","")</f>
        <v/>
      </c>
    </row>
    <row r="84" spans="2:7">
      <c r="B84" s="34" t="s">
        <v>11</v>
      </c>
      <c r="C84" s="56" t="str">
        <f t="shared" si="4"/>
        <v xml:space="preserve"> </v>
      </c>
      <c r="D84" s="56" t="str">
        <f t="shared" si="5"/>
        <v xml:space="preserve"> </v>
      </c>
      <c r="E84" s="127">
        <v>1.1574074074074073E-5</v>
      </c>
      <c r="F84" s="35" t="e">
        <f t="shared" si="6"/>
        <v>#N/A</v>
      </c>
      <c r="G84" t="str">
        <f>IF((ISERROR((VLOOKUP(B84,Calculation!C$2:C$548,1,FALSE)))),"not entered","")</f>
        <v/>
      </c>
    </row>
    <row r="85" spans="2:7">
      <c r="B85" s="34" t="s">
        <v>11</v>
      </c>
      <c r="C85" s="56" t="str">
        <f t="shared" si="4"/>
        <v xml:space="preserve"> </v>
      </c>
      <c r="D85" s="56" t="str">
        <f t="shared" si="5"/>
        <v xml:space="preserve"> </v>
      </c>
      <c r="E85" s="127">
        <v>1.1574074074074073E-5</v>
      </c>
      <c r="F85" s="35" t="e">
        <f t="shared" si="6"/>
        <v>#N/A</v>
      </c>
      <c r="G85" t="str">
        <f>IF((ISERROR((VLOOKUP(B85,Calculation!C$2:C$548,1,FALSE)))),"not entered","")</f>
        <v/>
      </c>
    </row>
    <row r="86" spans="2:7">
      <c r="B86" s="34" t="s">
        <v>11</v>
      </c>
      <c r="C86" s="56" t="str">
        <f t="shared" si="4"/>
        <v xml:space="preserve"> </v>
      </c>
      <c r="D86" s="56" t="str">
        <f t="shared" si="5"/>
        <v xml:space="preserve"> </v>
      </c>
      <c r="E86" s="127">
        <v>1.1574074074074073E-5</v>
      </c>
      <c r="F86" s="35" t="e">
        <f t="shared" si="6"/>
        <v>#N/A</v>
      </c>
      <c r="G86" t="str">
        <f>IF((ISERROR((VLOOKUP(B86,Calculation!C$2:C$548,1,FALSE)))),"not entered","")</f>
        <v/>
      </c>
    </row>
    <row r="87" spans="2:7">
      <c r="B87" s="34" t="s">
        <v>11</v>
      </c>
      <c r="C87" s="56" t="str">
        <f t="shared" si="4"/>
        <v xml:space="preserve"> </v>
      </c>
      <c r="D87" s="56" t="str">
        <f t="shared" si="5"/>
        <v xml:space="preserve"> </v>
      </c>
      <c r="E87" s="127">
        <v>1.1574074074074073E-5</v>
      </c>
      <c r="F87" s="35" t="e">
        <f t="shared" si="6"/>
        <v>#N/A</v>
      </c>
      <c r="G87" t="str">
        <f>IF((ISERROR((VLOOKUP(B87,Calculation!C$2:C$548,1,FALSE)))),"not entered","")</f>
        <v/>
      </c>
    </row>
    <row r="88" spans="2:7">
      <c r="B88" s="34" t="s">
        <v>11</v>
      </c>
      <c r="C88" s="56" t="str">
        <f t="shared" si="4"/>
        <v xml:space="preserve"> </v>
      </c>
      <c r="D88" s="56" t="str">
        <f t="shared" si="5"/>
        <v xml:space="preserve"> </v>
      </c>
      <c r="E88" s="127">
        <v>1.1574074074074073E-5</v>
      </c>
      <c r="F88" s="35" t="e">
        <f t="shared" si="6"/>
        <v>#N/A</v>
      </c>
      <c r="G88" t="str">
        <f>IF((ISERROR((VLOOKUP(B88,Calculation!C$2:C$548,1,FALSE)))),"not entered","")</f>
        <v/>
      </c>
    </row>
    <row r="89" spans="2:7">
      <c r="B89" s="34" t="s">
        <v>11</v>
      </c>
      <c r="C89" s="56" t="str">
        <f t="shared" si="4"/>
        <v xml:space="preserve"> </v>
      </c>
      <c r="D89" s="56" t="str">
        <f t="shared" si="5"/>
        <v xml:space="preserve"> </v>
      </c>
      <c r="E89" s="127">
        <v>1.1574074074074073E-5</v>
      </c>
      <c r="F89" s="35" t="e">
        <f t="shared" si="6"/>
        <v>#N/A</v>
      </c>
      <c r="G89" t="str">
        <f>IF((ISERROR((VLOOKUP(B89,Calculation!C$2:C$548,1,FALSE)))),"not entered","")</f>
        <v/>
      </c>
    </row>
    <row r="90" spans="2:7">
      <c r="B90" s="34" t="s">
        <v>11</v>
      </c>
      <c r="C90" s="56" t="str">
        <f t="shared" si="4"/>
        <v xml:space="preserve"> </v>
      </c>
      <c r="D90" s="56" t="str">
        <f t="shared" si="5"/>
        <v xml:space="preserve"> </v>
      </c>
      <c r="E90" s="127">
        <v>1.1574074074074073E-5</v>
      </c>
      <c r="F90" s="35" t="e">
        <f t="shared" si="6"/>
        <v>#N/A</v>
      </c>
      <c r="G90" t="str">
        <f>IF((ISERROR((VLOOKUP(B90,Calculation!C$2:C$548,1,FALSE)))),"not entered","")</f>
        <v/>
      </c>
    </row>
    <row r="91" spans="2:7">
      <c r="B91" s="34" t="s">
        <v>11</v>
      </c>
      <c r="C91" s="56" t="str">
        <f t="shared" si="4"/>
        <v xml:space="preserve"> </v>
      </c>
      <c r="D91" s="56" t="str">
        <f t="shared" si="5"/>
        <v xml:space="preserve"> </v>
      </c>
      <c r="E91" s="127">
        <v>1.1574074074074073E-5</v>
      </c>
      <c r="F91" s="35" t="e">
        <f t="shared" si="6"/>
        <v>#N/A</v>
      </c>
      <c r="G91" t="str">
        <f>IF((ISERROR((VLOOKUP(B91,Calculation!C$2:C$548,1,FALSE)))),"not entered","")</f>
        <v/>
      </c>
    </row>
    <row r="92" spans="2:7">
      <c r="B92" s="34" t="s">
        <v>11</v>
      </c>
      <c r="C92" s="56" t="str">
        <f t="shared" si="4"/>
        <v xml:space="preserve"> </v>
      </c>
      <c r="D92" s="56" t="str">
        <f t="shared" si="5"/>
        <v xml:space="preserve"> </v>
      </c>
      <c r="E92" s="127">
        <v>1.1574074074074073E-5</v>
      </c>
      <c r="F92" s="35" t="e">
        <f t="shared" si="6"/>
        <v>#N/A</v>
      </c>
      <c r="G92" t="str">
        <f>IF((ISERROR((VLOOKUP(B92,Calculation!C$2:C$548,1,FALSE)))),"not entered","")</f>
        <v/>
      </c>
    </row>
    <row r="93" spans="2:7">
      <c r="B93" s="34" t="s">
        <v>11</v>
      </c>
      <c r="C93" s="56" t="str">
        <f t="shared" si="4"/>
        <v xml:space="preserve"> </v>
      </c>
      <c r="D93" s="56" t="str">
        <f t="shared" si="5"/>
        <v xml:space="preserve"> </v>
      </c>
      <c r="E93" s="127">
        <v>1.1574074074074073E-5</v>
      </c>
      <c r="F93" s="35" t="e">
        <f t="shared" si="6"/>
        <v>#N/A</v>
      </c>
      <c r="G93" t="str">
        <f>IF((ISERROR((VLOOKUP(B93,Calculation!C$2:C$548,1,FALSE)))),"not entered","")</f>
        <v/>
      </c>
    </row>
    <row r="94" spans="2:7">
      <c r="B94" s="34" t="s">
        <v>11</v>
      </c>
      <c r="C94" s="56" t="str">
        <f t="shared" si="4"/>
        <v xml:space="preserve"> </v>
      </c>
      <c r="D94" s="56" t="str">
        <f t="shared" si="5"/>
        <v xml:space="preserve"> </v>
      </c>
      <c r="E94" s="127">
        <v>1.1574074074074073E-5</v>
      </c>
      <c r="F94" s="35" t="e">
        <f t="shared" si="6"/>
        <v>#N/A</v>
      </c>
      <c r="G94" t="str">
        <f>IF((ISERROR((VLOOKUP(B94,Calculation!C$2:C$548,1,FALSE)))),"not entered","")</f>
        <v/>
      </c>
    </row>
    <row r="95" spans="2:7">
      <c r="B95" s="34" t="s">
        <v>11</v>
      </c>
      <c r="C95" s="56" t="str">
        <f t="shared" si="4"/>
        <v xml:space="preserve"> </v>
      </c>
      <c r="D95" s="56" t="str">
        <f t="shared" si="5"/>
        <v xml:space="preserve"> </v>
      </c>
      <c r="E95" s="127">
        <v>1.1574074074074073E-5</v>
      </c>
      <c r="F95" s="35" t="e">
        <f t="shared" si="6"/>
        <v>#N/A</v>
      </c>
      <c r="G95" t="str">
        <f>IF((ISERROR((VLOOKUP(B95,Calculation!C$2:C$548,1,FALSE)))),"not entered","")</f>
        <v/>
      </c>
    </row>
    <row r="96" spans="2:7">
      <c r="B96" s="34" t="s">
        <v>11</v>
      </c>
      <c r="C96" s="56" t="str">
        <f t="shared" si="4"/>
        <v xml:space="preserve"> </v>
      </c>
      <c r="D96" s="56" t="str">
        <f t="shared" si="5"/>
        <v xml:space="preserve"> </v>
      </c>
      <c r="E96" s="127">
        <v>1.1574074074074073E-5</v>
      </c>
      <c r="F96" s="35" t="e">
        <f t="shared" si="6"/>
        <v>#N/A</v>
      </c>
      <c r="G96" t="str">
        <f>IF((ISERROR((VLOOKUP(B96,Calculation!C$2:C$548,1,FALSE)))),"not entered","")</f>
        <v/>
      </c>
    </row>
    <row r="97" spans="2:7">
      <c r="B97" s="34" t="s">
        <v>11</v>
      </c>
      <c r="C97" s="56" t="str">
        <f t="shared" si="4"/>
        <v xml:space="preserve"> </v>
      </c>
      <c r="D97" s="56" t="str">
        <f t="shared" si="5"/>
        <v xml:space="preserve"> </v>
      </c>
      <c r="E97" s="127">
        <v>1.1574074074074073E-5</v>
      </c>
      <c r="F97" s="35" t="e">
        <f t="shared" si="6"/>
        <v>#N/A</v>
      </c>
      <c r="G97" t="str">
        <f>IF((ISERROR((VLOOKUP(B97,Calculation!C$2:C$548,1,FALSE)))),"not entered","")</f>
        <v/>
      </c>
    </row>
    <row r="98" spans="2:7">
      <c r="B98" s="34" t="s">
        <v>11</v>
      </c>
      <c r="C98" s="56" t="str">
        <f t="shared" si="4"/>
        <v xml:space="preserve"> </v>
      </c>
      <c r="D98" s="56" t="str">
        <f t="shared" si="5"/>
        <v xml:space="preserve"> </v>
      </c>
      <c r="E98" s="127">
        <v>1.1574074074074073E-5</v>
      </c>
      <c r="F98" s="35" t="e">
        <f t="shared" si="6"/>
        <v>#N/A</v>
      </c>
      <c r="G98" t="str">
        <f>IF((ISERROR((VLOOKUP(B98,Calculation!C$2:C$548,1,FALSE)))),"not entered","")</f>
        <v/>
      </c>
    </row>
    <row r="99" spans="2:7">
      <c r="B99" s="34" t="s">
        <v>11</v>
      </c>
      <c r="C99" s="56" t="str">
        <f t="shared" si="4"/>
        <v xml:space="preserve"> </v>
      </c>
      <c r="D99" s="56" t="str">
        <f t="shared" si="5"/>
        <v xml:space="preserve"> </v>
      </c>
      <c r="E99" s="127">
        <v>1.1574074074074073E-5</v>
      </c>
      <c r="F99" s="35" t="e">
        <f t="shared" si="6"/>
        <v>#N/A</v>
      </c>
      <c r="G99" t="str">
        <f>IF((ISERROR((VLOOKUP(B99,Calculation!C$2:C$548,1,FALSE)))),"not entered","")</f>
        <v/>
      </c>
    </row>
    <row r="100" spans="2:7">
      <c r="B100" s="34" t="s">
        <v>11</v>
      </c>
      <c r="C100" s="56" t="str">
        <f t="shared" si="4"/>
        <v xml:space="preserve"> </v>
      </c>
      <c r="D100" s="56" t="str">
        <f t="shared" si="5"/>
        <v xml:space="preserve"> </v>
      </c>
      <c r="E100" s="127">
        <v>1.1574074074074073E-5</v>
      </c>
      <c r="F100" s="35" t="e">
        <f t="shared" si="6"/>
        <v>#N/A</v>
      </c>
      <c r="G100" t="str">
        <f>IF((ISERROR((VLOOKUP(B100,Calculation!C$2:C$548,1,FALSE)))),"not entered","")</f>
        <v/>
      </c>
    </row>
    <row r="101" spans="2:7">
      <c r="B101" s="34" t="s">
        <v>11</v>
      </c>
      <c r="C101" s="56" t="str">
        <f t="shared" si="4"/>
        <v xml:space="preserve"> </v>
      </c>
      <c r="D101" s="56" t="str">
        <f t="shared" si="5"/>
        <v xml:space="preserve"> </v>
      </c>
      <c r="E101" s="127">
        <v>1.1574074074074073E-5</v>
      </c>
      <c r="F101" s="35" t="e">
        <f t="shared" si="6"/>
        <v>#N/A</v>
      </c>
      <c r="G101" t="str">
        <f>IF((ISERROR((VLOOKUP(B101,Calculation!C$2:C$548,1,FALSE)))),"not entered","")</f>
        <v/>
      </c>
    </row>
    <row r="102" spans="2:7">
      <c r="B102" s="34" t="s">
        <v>11</v>
      </c>
      <c r="C102" s="56" t="str">
        <f t="shared" si="4"/>
        <v xml:space="preserve"> </v>
      </c>
      <c r="D102" s="56" t="str">
        <f t="shared" si="5"/>
        <v xml:space="preserve"> </v>
      </c>
      <c r="E102" s="127">
        <v>1.1574074074074073E-5</v>
      </c>
      <c r="F102" s="35" t="e">
        <f t="shared" ref="F102:F133" si="7">(VLOOKUP(C102,C$4:E$5,3,FALSE))/(E102/10000)</f>
        <v>#N/A</v>
      </c>
      <c r="G102" t="str">
        <f>IF((ISERROR((VLOOKUP(B102,Calculation!C$2:C$548,1,FALSE)))),"not entered","")</f>
        <v/>
      </c>
    </row>
    <row r="103" spans="2:7">
      <c r="B103" s="34" t="s">
        <v>11</v>
      </c>
      <c r="C103" s="56" t="str">
        <f t="shared" si="4"/>
        <v xml:space="preserve"> </v>
      </c>
      <c r="D103" s="56" t="str">
        <f t="shared" si="5"/>
        <v xml:space="preserve"> </v>
      </c>
      <c r="E103" s="127">
        <v>1.1574074074074073E-5</v>
      </c>
      <c r="F103" s="35" t="e">
        <f t="shared" si="7"/>
        <v>#N/A</v>
      </c>
      <c r="G103" t="str">
        <f>IF((ISERROR((VLOOKUP(B103,Calculation!C$2:C$548,1,FALSE)))),"not entered","")</f>
        <v/>
      </c>
    </row>
    <row r="104" spans="2:7">
      <c r="B104" s="34" t="s">
        <v>11</v>
      </c>
      <c r="C104" s="56" t="str">
        <f t="shared" si="4"/>
        <v xml:space="preserve"> </v>
      </c>
      <c r="D104" s="56" t="str">
        <f t="shared" si="5"/>
        <v xml:space="preserve"> </v>
      </c>
      <c r="E104" s="127">
        <v>1.1574074074074073E-5</v>
      </c>
      <c r="F104" s="35" t="e">
        <f t="shared" si="7"/>
        <v>#N/A</v>
      </c>
      <c r="G104" t="str">
        <f>IF((ISERROR((VLOOKUP(B104,Calculation!C$2:C$548,1,FALSE)))),"not entered","")</f>
        <v/>
      </c>
    </row>
    <row r="105" spans="2:7">
      <c r="B105" s="34" t="s">
        <v>11</v>
      </c>
      <c r="C105" s="56" t="str">
        <f t="shared" si="4"/>
        <v xml:space="preserve"> </v>
      </c>
      <c r="D105" s="56" t="str">
        <f t="shared" si="5"/>
        <v xml:space="preserve"> </v>
      </c>
      <c r="E105" s="127">
        <v>1.1574074074074073E-5</v>
      </c>
      <c r="F105" s="35" t="e">
        <f t="shared" si="7"/>
        <v>#N/A</v>
      </c>
      <c r="G105" t="str">
        <f>IF((ISERROR((VLOOKUP(B105,Calculation!C$2:C$548,1,FALSE)))),"not entered","")</f>
        <v/>
      </c>
    </row>
    <row r="106" spans="2:7">
      <c r="B106" s="34" t="s">
        <v>11</v>
      </c>
      <c r="C106" s="56" t="str">
        <f t="shared" si="4"/>
        <v xml:space="preserve"> </v>
      </c>
      <c r="D106" s="56" t="str">
        <f t="shared" si="5"/>
        <v xml:space="preserve"> </v>
      </c>
      <c r="E106" s="127">
        <v>1.1574074074074073E-5</v>
      </c>
      <c r="F106" s="35" t="e">
        <f t="shared" si="7"/>
        <v>#N/A</v>
      </c>
      <c r="G106" t="str">
        <f>IF((ISERROR((VLOOKUP(B106,Calculation!C$2:C$548,1,FALSE)))),"not entered","")</f>
        <v/>
      </c>
    </row>
    <row r="107" spans="2:7">
      <c r="B107" s="34" t="s">
        <v>11</v>
      </c>
      <c r="C107" s="56" t="str">
        <f t="shared" si="4"/>
        <v xml:space="preserve"> </v>
      </c>
      <c r="D107" s="56" t="str">
        <f t="shared" si="5"/>
        <v xml:space="preserve"> </v>
      </c>
      <c r="E107" s="127">
        <v>1.1574074074074073E-5</v>
      </c>
      <c r="F107" s="35" t="e">
        <f t="shared" si="7"/>
        <v>#N/A</v>
      </c>
      <c r="G107" t="str">
        <f>IF((ISERROR((VLOOKUP(B107,Calculation!C$2:C$548,1,FALSE)))),"not entered","")</f>
        <v/>
      </c>
    </row>
    <row r="108" spans="2:7">
      <c r="B108" s="34" t="s">
        <v>11</v>
      </c>
      <c r="C108" s="56" t="str">
        <f t="shared" si="4"/>
        <v xml:space="preserve"> </v>
      </c>
      <c r="D108" s="56" t="str">
        <f t="shared" si="5"/>
        <v xml:space="preserve"> </v>
      </c>
      <c r="E108" s="127">
        <v>1.1574074074074073E-5</v>
      </c>
      <c r="F108" s="35" t="e">
        <f t="shared" si="7"/>
        <v>#N/A</v>
      </c>
      <c r="G108" t="str">
        <f>IF((ISERROR((VLOOKUP(B108,Calculation!C$2:C$548,1,FALSE)))),"not entered","")</f>
        <v/>
      </c>
    </row>
    <row r="109" spans="2:7">
      <c r="B109" s="34" t="s">
        <v>11</v>
      </c>
      <c r="C109" s="56" t="str">
        <f t="shared" si="4"/>
        <v xml:space="preserve"> </v>
      </c>
      <c r="D109" s="56" t="str">
        <f t="shared" si="5"/>
        <v xml:space="preserve"> </v>
      </c>
      <c r="E109" s="127">
        <v>1.1574074074074073E-5</v>
      </c>
      <c r="F109" s="35" t="e">
        <f t="shared" si="7"/>
        <v>#N/A</v>
      </c>
      <c r="G109" t="str">
        <f>IF((ISERROR((VLOOKUP(B109,Calculation!C$2:C$548,1,FALSE)))),"not entered","")</f>
        <v/>
      </c>
    </row>
    <row r="110" spans="2:7">
      <c r="B110" s="34" t="s">
        <v>11</v>
      </c>
      <c r="C110" s="56" t="str">
        <f t="shared" si="4"/>
        <v xml:space="preserve"> </v>
      </c>
      <c r="D110" s="56" t="str">
        <f t="shared" si="5"/>
        <v xml:space="preserve"> </v>
      </c>
      <c r="E110" s="127">
        <v>1.1574074074074073E-5</v>
      </c>
      <c r="F110" s="35" t="e">
        <f t="shared" si="7"/>
        <v>#N/A</v>
      </c>
      <c r="G110" t="str">
        <f>IF((ISERROR((VLOOKUP(B110,Calculation!C$2:C$548,1,FALSE)))),"not entered","")</f>
        <v/>
      </c>
    </row>
    <row r="111" spans="2:7">
      <c r="B111" s="34" t="s">
        <v>11</v>
      </c>
      <c r="C111" s="56" t="str">
        <f t="shared" si="4"/>
        <v xml:space="preserve"> </v>
      </c>
      <c r="D111" s="56" t="str">
        <f t="shared" si="5"/>
        <v xml:space="preserve"> </v>
      </c>
      <c r="E111" s="127">
        <v>1.1574074074074073E-5</v>
      </c>
      <c r="F111" s="35" t="e">
        <f t="shared" si="7"/>
        <v>#N/A</v>
      </c>
      <c r="G111" t="str">
        <f>IF((ISERROR((VLOOKUP(B111,Calculation!C$2:C$548,1,FALSE)))),"not entered","")</f>
        <v/>
      </c>
    </row>
    <row r="112" spans="2:7">
      <c r="B112" s="34" t="s">
        <v>11</v>
      </c>
      <c r="C112" s="56" t="str">
        <f t="shared" si="4"/>
        <v xml:space="preserve"> </v>
      </c>
      <c r="D112" s="56" t="str">
        <f t="shared" si="5"/>
        <v xml:space="preserve"> </v>
      </c>
      <c r="E112" s="127">
        <v>1.1574074074074073E-5</v>
      </c>
      <c r="F112" s="35" t="e">
        <f t="shared" si="7"/>
        <v>#N/A</v>
      </c>
      <c r="G112" t="str">
        <f>IF((ISERROR((VLOOKUP(B112,Calculation!C$2:C$548,1,FALSE)))),"not entered","")</f>
        <v/>
      </c>
    </row>
    <row r="113" spans="2:7">
      <c r="B113" s="34" t="s">
        <v>11</v>
      </c>
      <c r="C113" s="56" t="str">
        <f t="shared" si="4"/>
        <v xml:space="preserve"> </v>
      </c>
      <c r="D113" s="56" t="str">
        <f t="shared" si="5"/>
        <v xml:space="preserve"> </v>
      </c>
      <c r="E113" s="127">
        <v>1.1574074074074073E-5</v>
      </c>
      <c r="F113" s="35" t="e">
        <f t="shared" si="7"/>
        <v>#N/A</v>
      </c>
      <c r="G113" t="str">
        <f>IF((ISERROR((VLOOKUP(B113,Calculation!C$2:C$548,1,FALSE)))),"not entered","")</f>
        <v/>
      </c>
    </row>
    <row r="114" spans="2:7">
      <c r="B114" s="34" t="s">
        <v>11</v>
      </c>
      <c r="C114" s="56" t="str">
        <f t="shared" si="4"/>
        <v xml:space="preserve"> </v>
      </c>
      <c r="D114" s="56" t="str">
        <f t="shared" si="5"/>
        <v xml:space="preserve"> </v>
      </c>
      <c r="E114" s="127">
        <v>1.1574074074074073E-5</v>
      </c>
      <c r="F114" s="35" t="e">
        <f t="shared" si="7"/>
        <v>#N/A</v>
      </c>
      <c r="G114" t="str">
        <f>IF((ISERROR((VLOOKUP(B114,Calculation!C$2:C$548,1,FALSE)))),"not entered","")</f>
        <v/>
      </c>
    </row>
    <row r="115" spans="2:7">
      <c r="B115" s="34" t="s">
        <v>11</v>
      </c>
      <c r="C115" s="56" t="str">
        <f t="shared" si="4"/>
        <v xml:space="preserve"> </v>
      </c>
      <c r="D115" s="56" t="str">
        <f t="shared" si="5"/>
        <v xml:space="preserve"> </v>
      </c>
      <c r="E115" s="127">
        <v>1.1574074074074073E-5</v>
      </c>
      <c r="F115" s="35" t="e">
        <f t="shared" si="7"/>
        <v>#N/A</v>
      </c>
      <c r="G115" t="str">
        <f>IF((ISERROR((VLOOKUP(B115,Calculation!C$2:C$548,1,FALSE)))),"not entered","")</f>
        <v/>
      </c>
    </row>
    <row r="116" spans="2:7">
      <c r="B116" s="34" t="s">
        <v>11</v>
      </c>
      <c r="C116" s="56" t="str">
        <f t="shared" si="4"/>
        <v xml:space="preserve"> </v>
      </c>
      <c r="D116" s="56" t="str">
        <f t="shared" si="5"/>
        <v xml:space="preserve"> </v>
      </c>
      <c r="E116" s="127">
        <v>1.1574074074074073E-5</v>
      </c>
      <c r="F116" s="35" t="e">
        <f t="shared" si="7"/>
        <v>#N/A</v>
      </c>
      <c r="G116" t="str">
        <f>IF((ISERROR((VLOOKUP(B116,Calculation!C$2:C$548,1,FALSE)))),"not entered","")</f>
        <v/>
      </c>
    </row>
    <row r="117" spans="2:7">
      <c r="B117" s="34" t="s">
        <v>11</v>
      </c>
      <c r="C117" s="56" t="str">
        <f t="shared" si="4"/>
        <v xml:space="preserve"> </v>
      </c>
      <c r="D117" s="56" t="str">
        <f t="shared" si="5"/>
        <v xml:space="preserve"> </v>
      </c>
      <c r="E117" s="127">
        <v>1.1574074074074073E-5</v>
      </c>
      <c r="F117" s="35" t="e">
        <f t="shared" si="7"/>
        <v>#N/A</v>
      </c>
      <c r="G117" t="str">
        <f>IF((ISERROR((VLOOKUP(B117,Calculation!C$2:C$548,1,FALSE)))),"not entered","")</f>
        <v/>
      </c>
    </row>
    <row r="118" spans="2:7">
      <c r="B118" s="34" t="s">
        <v>11</v>
      </c>
      <c r="C118" s="56" t="str">
        <f t="shared" si="4"/>
        <v xml:space="preserve"> </v>
      </c>
      <c r="D118" s="56" t="str">
        <f t="shared" si="5"/>
        <v xml:space="preserve"> </v>
      </c>
      <c r="E118" s="127">
        <v>1.1574074074074073E-5</v>
      </c>
      <c r="F118" s="35" t="e">
        <f t="shared" si="7"/>
        <v>#N/A</v>
      </c>
      <c r="G118" t="str">
        <f>IF((ISERROR((VLOOKUP(B118,Calculation!C$2:C$548,1,FALSE)))),"not entered","")</f>
        <v/>
      </c>
    </row>
    <row r="119" spans="2:7">
      <c r="B119" s="34" t="s">
        <v>11</v>
      </c>
      <c r="C119" s="56" t="str">
        <f t="shared" si="4"/>
        <v xml:space="preserve"> </v>
      </c>
      <c r="D119" s="56" t="str">
        <f t="shared" si="5"/>
        <v xml:space="preserve"> </v>
      </c>
      <c r="E119" s="127">
        <v>1.1574074074074073E-5</v>
      </c>
      <c r="F119" s="35" t="e">
        <f t="shared" si="7"/>
        <v>#N/A</v>
      </c>
      <c r="G119" t="str">
        <f>IF((ISERROR((VLOOKUP(B119,Calculation!C$2:C$548,1,FALSE)))),"not entered","")</f>
        <v/>
      </c>
    </row>
    <row r="120" spans="2:7">
      <c r="B120" s="34" t="s">
        <v>11</v>
      </c>
      <c r="C120" s="56" t="str">
        <f t="shared" si="4"/>
        <v xml:space="preserve"> </v>
      </c>
      <c r="D120" s="56" t="str">
        <f t="shared" si="5"/>
        <v xml:space="preserve"> </v>
      </c>
      <c r="E120" s="127">
        <v>1.1574074074074073E-5</v>
      </c>
      <c r="F120" s="35" t="e">
        <f t="shared" si="7"/>
        <v>#N/A</v>
      </c>
      <c r="G120" t="str">
        <f>IF((ISERROR((VLOOKUP(B120,Calculation!C$2:C$548,1,FALSE)))),"not entered","")</f>
        <v/>
      </c>
    </row>
    <row r="121" spans="2:7">
      <c r="B121" s="34" t="s">
        <v>11</v>
      </c>
      <c r="C121" s="56" t="str">
        <f t="shared" si="4"/>
        <v xml:space="preserve"> </v>
      </c>
      <c r="D121" s="56" t="str">
        <f t="shared" si="5"/>
        <v xml:space="preserve"> </v>
      </c>
      <c r="E121" s="127">
        <v>1.1574074074074073E-5</v>
      </c>
      <c r="F121" s="35" t="e">
        <f t="shared" si="7"/>
        <v>#N/A</v>
      </c>
      <c r="G121" t="str">
        <f>IF((ISERROR((VLOOKUP(B121,Calculation!C$2:C$548,1,FALSE)))),"not entered","")</f>
        <v/>
      </c>
    </row>
    <row r="122" spans="2:7">
      <c r="B122" s="34" t="s">
        <v>11</v>
      </c>
      <c r="C122" s="56" t="str">
        <f t="shared" si="4"/>
        <v xml:space="preserve"> </v>
      </c>
      <c r="D122" s="56" t="str">
        <f t="shared" si="5"/>
        <v xml:space="preserve"> </v>
      </c>
      <c r="E122" s="127">
        <v>1.1574074074074073E-5</v>
      </c>
      <c r="F122" s="35" t="e">
        <f t="shared" si="7"/>
        <v>#N/A</v>
      </c>
      <c r="G122" t="str">
        <f>IF((ISERROR((VLOOKUP(B122,Calculation!C$2:C$548,1,FALSE)))),"not entered","")</f>
        <v/>
      </c>
    </row>
    <row r="123" spans="2:7">
      <c r="B123" s="34" t="s">
        <v>11</v>
      </c>
      <c r="C123" s="56" t="str">
        <f t="shared" si="4"/>
        <v xml:space="preserve"> </v>
      </c>
      <c r="D123" s="56" t="str">
        <f t="shared" si="5"/>
        <v xml:space="preserve"> </v>
      </c>
      <c r="E123" s="127">
        <v>1.1574074074074073E-5</v>
      </c>
      <c r="F123" s="35" t="e">
        <f t="shared" si="7"/>
        <v>#N/A</v>
      </c>
      <c r="G123" t="str">
        <f>IF((ISERROR((VLOOKUP(B123,Calculation!C$2:C$548,1,FALSE)))),"not entered","")</f>
        <v/>
      </c>
    </row>
    <row r="124" spans="2:7">
      <c r="B124" s="34" t="s">
        <v>11</v>
      </c>
      <c r="C124" s="56" t="str">
        <f t="shared" si="4"/>
        <v xml:space="preserve"> </v>
      </c>
      <c r="D124" s="56" t="str">
        <f t="shared" si="5"/>
        <v xml:space="preserve"> </v>
      </c>
      <c r="E124" s="127">
        <v>1.1574074074074073E-5</v>
      </c>
      <c r="F124" s="35" t="e">
        <f t="shared" si="7"/>
        <v>#N/A</v>
      </c>
      <c r="G124" t="str">
        <f>IF((ISERROR((VLOOKUP(B124,Calculation!C$2:C$548,1,FALSE)))),"not entered","")</f>
        <v/>
      </c>
    </row>
    <row r="125" spans="2:7">
      <c r="B125" s="34" t="s">
        <v>11</v>
      </c>
      <c r="C125" s="56" t="str">
        <f t="shared" si="4"/>
        <v xml:space="preserve"> </v>
      </c>
      <c r="D125" s="56" t="str">
        <f t="shared" si="5"/>
        <v xml:space="preserve"> </v>
      </c>
      <c r="E125" s="127">
        <v>1.1574074074074073E-5</v>
      </c>
      <c r="F125" s="35" t="e">
        <f t="shared" si="7"/>
        <v>#N/A</v>
      </c>
      <c r="G125" t="str">
        <f>IF((ISERROR((VLOOKUP(B125,Calculation!C$2:C$548,1,FALSE)))),"not entered","")</f>
        <v/>
      </c>
    </row>
    <row r="126" spans="2:7">
      <c r="B126" s="34" t="s">
        <v>11</v>
      </c>
      <c r="C126" s="56" t="str">
        <f t="shared" si="4"/>
        <v xml:space="preserve"> </v>
      </c>
      <c r="D126" s="56" t="str">
        <f t="shared" si="5"/>
        <v xml:space="preserve"> </v>
      </c>
      <c r="E126" s="127">
        <v>1.1574074074074073E-5</v>
      </c>
      <c r="F126" s="35" t="e">
        <f t="shared" si="7"/>
        <v>#N/A</v>
      </c>
      <c r="G126" t="str">
        <f>IF((ISERROR((VLOOKUP(B126,Calculation!C$2:C$548,1,FALSE)))),"not entered","")</f>
        <v/>
      </c>
    </row>
    <row r="127" spans="2:7">
      <c r="B127" s="34" t="s">
        <v>11</v>
      </c>
      <c r="C127" s="56" t="str">
        <f t="shared" si="4"/>
        <v xml:space="preserve"> </v>
      </c>
      <c r="D127" s="56" t="str">
        <f t="shared" si="5"/>
        <v xml:space="preserve"> </v>
      </c>
      <c r="E127" s="127">
        <v>1.1574074074074073E-5</v>
      </c>
      <c r="F127" s="35" t="e">
        <f t="shared" si="7"/>
        <v>#N/A</v>
      </c>
      <c r="G127" t="str">
        <f>IF((ISERROR((VLOOKUP(B127,Calculation!C$2:C$548,1,FALSE)))),"not entered","")</f>
        <v/>
      </c>
    </row>
    <row r="128" spans="2:7">
      <c r="B128" s="34" t="s">
        <v>11</v>
      </c>
      <c r="C128" s="56" t="str">
        <f t="shared" si="4"/>
        <v xml:space="preserve"> </v>
      </c>
      <c r="D128" s="56" t="str">
        <f t="shared" si="5"/>
        <v xml:space="preserve"> </v>
      </c>
      <c r="E128" s="127">
        <v>1.1574074074074073E-5</v>
      </c>
      <c r="F128" s="35" t="e">
        <f t="shared" si="7"/>
        <v>#N/A</v>
      </c>
      <c r="G128" t="str">
        <f>IF((ISERROR((VLOOKUP(B128,Calculation!C$2:C$548,1,FALSE)))),"not entered","")</f>
        <v/>
      </c>
    </row>
    <row r="129" spans="2:7">
      <c r="B129" s="34" t="s">
        <v>11</v>
      </c>
      <c r="C129" s="56" t="str">
        <f t="shared" si="4"/>
        <v xml:space="preserve"> </v>
      </c>
      <c r="D129" s="56" t="str">
        <f t="shared" si="5"/>
        <v xml:space="preserve"> </v>
      </c>
      <c r="E129" s="127">
        <v>1.1574074074074073E-5</v>
      </c>
      <c r="F129" s="35" t="e">
        <f t="shared" si="7"/>
        <v>#N/A</v>
      </c>
      <c r="G129" t="str">
        <f>IF((ISERROR((VLOOKUP(B129,Calculation!C$2:C$548,1,FALSE)))),"not entered","")</f>
        <v/>
      </c>
    </row>
    <row r="130" spans="2:7">
      <c r="B130" s="34" t="s">
        <v>11</v>
      </c>
      <c r="C130" s="56" t="str">
        <f t="shared" si="4"/>
        <v xml:space="preserve"> </v>
      </c>
      <c r="D130" s="56" t="str">
        <f t="shared" si="5"/>
        <v xml:space="preserve"> </v>
      </c>
      <c r="E130" s="127">
        <v>1.1574074074074073E-5</v>
      </c>
      <c r="F130" s="35" t="e">
        <f t="shared" si="7"/>
        <v>#N/A</v>
      </c>
      <c r="G130" t="str">
        <f>IF((ISERROR((VLOOKUP(B130,Calculation!C$2:C$548,1,FALSE)))),"not entered","")</f>
        <v/>
      </c>
    </row>
    <row r="131" spans="2:7">
      <c r="B131" s="34" t="s">
        <v>11</v>
      </c>
      <c r="C131" s="56" t="str">
        <f t="shared" si="4"/>
        <v xml:space="preserve"> </v>
      </c>
      <c r="D131" s="56" t="str">
        <f t="shared" si="5"/>
        <v xml:space="preserve"> </v>
      </c>
      <c r="E131" s="127">
        <v>1.1574074074074073E-5</v>
      </c>
      <c r="F131" s="35" t="e">
        <f t="shared" si="7"/>
        <v>#N/A</v>
      </c>
      <c r="G131" t="str">
        <f>IF((ISERROR((VLOOKUP(B131,Calculation!C$2:C$548,1,FALSE)))),"not entered","")</f>
        <v/>
      </c>
    </row>
    <row r="132" spans="2:7">
      <c r="B132" s="34" t="s">
        <v>11</v>
      </c>
      <c r="C132" s="56" t="str">
        <f t="shared" si="4"/>
        <v xml:space="preserve"> </v>
      </c>
      <c r="D132" s="56" t="str">
        <f t="shared" si="5"/>
        <v xml:space="preserve"> </v>
      </c>
      <c r="E132" s="127">
        <v>1.1574074074074073E-5</v>
      </c>
      <c r="F132" s="35" t="e">
        <f t="shared" si="7"/>
        <v>#N/A</v>
      </c>
      <c r="G132" t="str">
        <f>IF((ISERROR((VLOOKUP(B132,Calculation!C$2:C$548,1,FALSE)))),"not entered","")</f>
        <v/>
      </c>
    </row>
    <row r="133" spans="2:7">
      <c r="B133" s="34" t="s">
        <v>11</v>
      </c>
      <c r="C133" s="56" t="str">
        <f t="shared" si="4"/>
        <v xml:space="preserve"> </v>
      </c>
      <c r="D133" s="56" t="str">
        <f t="shared" si="5"/>
        <v xml:space="preserve"> </v>
      </c>
      <c r="E133" s="127">
        <v>1.1574074074074073E-5</v>
      </c>
      <c r="F133" s="35" t="e">
        <f t="shared" si="7"/>
        <v>#N/A</v>
      </c>
      <c r="G133" t="str">
        <f>IF((ISERROR((VLOOKUP(B133,Calculation!C$2:C$548,1,FALSE)))),"not entered","")</f>
        <v/>
      </c>
    </row>
    <row r="134" spans="2:7">
      <c r="B134" s="34" t="s">
        <v>11</v>
      </c>
      <c r="C134" s="56" t="str">
        <f t="shared" ref="C134:C197" si="8">VLOOKUP(B134,name,3,FALSE)</f>
        <v xml:space="preserve"> </v>
      </c>
      <c r="D134" s="56" t="str">
        <f t="shared" ref="D134:D197" si="9">VLOOKUP(B134,name,2,FALSE)</f>
        <v xml:space="preserve"> </v>
      </c>
      <c r="E134" s="127">
        <v>1.1574074074074073E-5</v>
      </c>
      <c r="F134" s="35" t="e">
        <f t="shared" ref="F134:F165" si="10">(VLOOKUP(C134,C$4:E$5,3,FALSE))/(E134/10000)</f>
        <v>#N/A</v>
      </c>
      <c r="G134" t="str">
        <f>IF((ISERROR((VLOOKUP(B134,Calculation!C$2:C$548,1,FALSE)))),"not entered","")</f>
        <v/>
      </c>
    </row>
    <row r="135" spans="2:7">
      <c r="B135" s="34" t="s">
        <v>11</v>
      </c>
      <c r="C135" s="56" t="str">
        <f t="shared" si="8"/>
        <v xml:space="preserve"> </v>
      </c>
      <c r="D135" s="56" t="str">
        <f t="shared" si="9"/>
        <v xml:space="preserve"> </v>
      </c>
      <c r="E135" s="127">
        <v>1.1574074074074073E-5</v>
      </c>
      <c r="F135" s="35" t="e">
        <f t="shared" si="10"/>
        <v>#N/A</v>
      </c>
      <c r="G135" t="str">
        <f>IF((ISERROR((VLOOKUP(B135,Calculation!C$2:C$548,1,FALSE)))),"not entered","")</f>
        <v/>
      </c>
    </row>
    <row r="136" spans="2:7">
      <c r="B136" s="34" t="s">
        <v>11</v>
      </c>
      <c r="C136" s="56" t="str">
        <f t="shared" si="8"/>
        <v xml:space="preserve"> </v>
      </c>
      <c r="D136" s="56" t="str">
        <f t="shared" si="9"/>
        <v xml:space="preserve"> </v>
      </c>
      <c r="E136" s="127">
        <v>1.1574074074074073E-5</v>
      </c>
      <c r="F136" s="35" t="e">
        <f t="shared" si="10"/>
        <v>#N/A</v>
      </c>
      <c r="G136" t="str">
        <f>IF((ISERROR((VLOOKUP(B136,Calculation!C$2:C$548,1,FALSE)))),"not entered","")</f>
        <v/>
      </c>
    </row>
    <row r="137" spans="2:7">
      <c r="B137" s="34" t="s">
        <v>11</v>
      </c>
      <c r="C137" s="56" t="str">
        <f t="shared" si="8"/>
        <v xml:space="preserve"> </v>
      </c>
      <c r="D137" s="56" t="str">
        <f t="shared" si="9"/>
        <v xml:space="preserve"> </v>
      </c>
      <c r="E137" s="127">
        <v>1.1574074074074073E-5</v>
      </c>
      <c r="F137" s="35" t="e">
        <f t="shared" si="10"/>
        <v>#N/A</v>
      </c>
      <c r="G137" t="str">
        <f>IF((ISERROR((VLOOKUP(B137,Calculation!C$2:C$548,1,FALSE)))),"not entered","")</f>
        <v/>
      </c>
    </row>
    <row r="138" spans="2:7">
      <c r="B138" s="34" t="s">
        <v>11</v>
      </c>
      <c r="C138" s="56" t="str">
        <f t="shared" si="8"/>
        <v xml:space="preserve"> </v>
      </c>
      <c r="D138" s="56" t="str">
        <f t="shared" si="9"/>
        <v xml:space="preserve"> </v>
      </c>
      <c r="E138" s="127">
        <v>1.1574074074074073E-5</v>
      </c>
      <c r="F138" s="35" t="e">
        <f t="shared" si="10"/>
        <v>#N/A</v>
      </c>
      <c r="G138" t="str">
        <f>IF((ISERROR((VLOOKUP(B138,Calculation!C$2:C$548,1,FALSE)))),"not entered","")</f>
        <v/>
      </c>
    </row>
    <row r="139" spans="2:7">
      <c r="B139" s="34" t="s">
        <v>11</v>
      </c>
      <c r="C139" s="56" t="str">
        <f t="shared" si="8"/>
        <v xml:space="preserve"> </v>
      </c>
      <c r="D139" s="56" t="str">
        <f t="shared" si="9"/>
        <v xml:space="preserve"> </v>
      </c>
      <c r="E139" s="127">
        <v>1.1574074074074073E-5</v>
      </c>
      <c r="F139" s="35" t="e">
        <f t="shared" si="10"/>
        <v>#N/A</v>
      </c>
      <c r="G139" t="str">
        <f>IF((ISERROR((VLOOKUP(B139,Calculation!C$2:C$548,1,FALSE)))),"not entered","")</f>
        <v/>
      </c>
    </row>
    <row r="140" spans="2:7">
      <c r="B140" s="34" t="s">
        <v>11</v>
      </c>
      <c r="C140" s="56" t="str">
        <f t="shared" si="8"/>
        <v xml:space="preserve"> </v>
      </c>
      <c r="D140" s="56" t="str">
        <f t="shared" si="9"/>
        <v xml:space="preserve"> </v>
      </c>
      <c r="E140" s="127">
        <v>1.1574074074074073E-5</v>
      </c>
      <c r="F140" s="35" t="e">
        <f t="shared" si="10"/>
        <v>#N/A</v>
      </c>
      <c r="G140" t="str">
        <f>IF((ISERROR((VLOOKUP(B140,Calculation!C$2:C$548,1,FALSE)))),"not entered","")</f>
        <v/>
      </c>
    </row>
    <row r="141" spans="2:7">
      <c r="B141" s="34" t="s">
        <v>11</v>
      </c>
      <c r="C141" s="56" t="str">
        <f t="shared" si="8"/>
        <v xml:space="preserve"> </v>
      </c>
      <c r="D141" s="56" t="str">
        <f t="shared" si="9"/>
        <v xml:space="preserve"> </v>
      </c>
      <c r="E141" s="127">
        <v>1.1574074074074073E-5</v>
      </c>
      <c r="F141" s="35" t="e">
        <f t="shared" si="10"/>
        <v>#N/A</v>
      </c>
      <c r="G141" t="str">
        <f>IF((ISERROR((VLOOKUP(B141,Calculation!C$2:C$548,1,FALSE)))),"not entered","")</f>
        <v/>
      </c>
    </row>
    <row r="142" spans="2:7">
      <c r="B142" s="34" t="s">
        <v>11</v>
      </c>
      <c r="C142" s="56" t="str">
        <f t="shared" si="8"/>
        <v xml:space="preserve"> </v>
      </c>
      <c r="D142" s="56" t="str">
        <f t="shared" si="9"/>
        <v xml:space="preserve"> </v>
      </c>
      <c r="E142" s="127">
        <v>1.1574074074074073E-5</v>
      </c>
      <c r="F142" s="35" t="e">
        <f t="shared" si="10"/>
        <v>#N/A</v>
      </c>
      <c r="G142" t="str">
        <f>IF((ISERROR((VLOOKUP(B142,Calculation!C$2:C$548,1,FALSE)))),"not entered","")</f>
        <v/>
      </c>
    </row>
    <row r="143" spans="2:7">
      <c r="B143" s="34" t="s">
        <v>11</v>
      </c>
      <c r="C143" s="56" t="str">
        <f t="shared" si="8"/>
        <v xml:space="preserve"> </v>
      </c>
      <c r="D143" s="56" t="str">
        <f t="shared" si="9"/>
        <v xml:space="preserve"> </v>
      </c>
      <c r="E143" s="127">
        <v>1.1574074074074073E-5</v>
      </c>
      <c r="F143" s="35" t="e">
        <f t="shared" si="10"/>
        <v>#N/A</v>
      </c>
      <c r="G143" t="str">
        <f>IF((ISERROR((VLOOKUP(B143,Calculation!C$2:C$548,1,FALSE)))),"not entered","")</f>
        <v/>
      </c>
    </row>
    <row r="144" spans="2:7">
      <c r="B144" s="34" t="s">
        <v>11</v>
      </c>
      <c r="C144" s="56" t="str">
        <f t="shared" si="8"/>
        <v xml:space="preserve"> </v>
      </c>
      <c r="D144" s="56" t="str">
        <f t="shared" si="9"/>
        <v xml:space="preserve"> </v>
      </c>
      <c r="E144" s="127">
        <v>1.1574074074074073E-5</v>
      </c>
      <c r="F144" s="35" t="e">
        <f t="shared" si="10"/>
        <v>#N/A</v>
      </c>
      <c r="G144" t="str">
        <f>IF((ISERROR((VLOOKUP(B144,Calculation!C$2:C$548,1,FALSE)))),"not entered","")</f>
        <v/>
      </c>
    </row>
    <row r="145" spans="2:7">
      <c r="B145" s="34" t="s">
        <v>11</v>
      </c>
      <c r="C145" s="56" t="str">
        <f t="shared" si="8"/>
        <v xml:space="preserve"> </v>
      </c>
      <c r="D145" s="56" t="str">
        <f t="shared" si="9"/>
        <v xml:space="preserve"> </v>
      </c>
      <c r="E145" s="127">
        <v>1.1574074074074073E-5</v>
      </c>
      <c r="F145" s="35" t="e">
        <f t="shared" si="10"/>
        <v>#N/A</v>
      </c>
      <c r="G145" t="str">
        <f>IF((ISERROR((VLOOKUP(B145,Calculation!C$2:C$548,1,FALSE)))),"not entered","")</f>
        <v/>
      </c>
    </row>
    <row r="146" spans="2:7">
      <c r="B146" s="34" t="s">
        <v>11</v>
      </c>
      <c r="C146" s="56" t="str">
        <f t="shared" si="8"/>
        <v xml:space="preserve"> </v>
      </c>
      <c r="D146" s="56" t="str">
        <f t="shared" si="9"/>
        <v xml:space="preserve"> </v>
      </c>
      <c r="E146" s="127">
        <v>1.1574074074074073E-5</v>
      </c>
      <c r="F146" s="35" t="e">
        <f t="shared" si="10"/>
        <v>#N/A</v>
      </c>
      <c r="G146" t="str">
        <f>IF((ISERROR((VLOOKUP(B146,Calculation!C$2:C$548,1,FALSE)))),"not entered","")</f>
        <v/>
      </c>
    </row>
    <row r="147" spans="2:7">
      <c r="B147" s="34" t="s">
        <v>11</v>
      </c>
      <c r="C147" s="56" t="str">
        <f t="shared" si="8"/>
        <v xml:space="preserve"> </v>
      </c>
      <c r="D147" s="56" t="str">
        <f t="shared" si="9"/>
        <v xml:space="preserve"> </v>
      </c>
      <c r="E147" s="127">
        <v>1.1574074074074073E-5</v>
      </c>
      <c r="F147" s="35" t="e">
        <f t="shared" si="10"/>
        <v>#N/A</v>
      </c>
      <c r="G147" t="str">
        <f>IF((ISERROR((VLOOKUP(B147,Calculation!C$2:C$548,1,FALSE)))),"not entered","")</f>
        <v/>
      </c>
    </row>
    <row r="148" spans="2:7">
      <c r="B148" s="34" t="s">
        <v>11</v>
      </c>
      <c r="C148" s="56" t="str">
        <f t="shared" si="8"/>
        <v xml:space="preserve"> </v>
      </c>
      <c r="D148" s="56" t="str">
        <f t="shared" si="9"/>
        <v xml:space="preserve"> </v>
      </c>
      <c r="E148" s="127">
        <v>1.1574074074074073E-5</v>
      </c>
      <c r="F148" s="35" t="e">
        <f t="shared" si="10"/>
        <v>#N/A</v>
      </c>
      <c r="G148" t="str">
        <f>IF((ISERROR((VLOOKUP(B148,Calculation!C$2:C$548,1,FALSE)))),"not entered","")</f>
        <v/>
      </c>
    </row>
    <row r="149" spans="2:7">
      <c r="B149" s="34" t="s">
        <v>11</v>
      </c>
      <c r="C149" s="56" t="str">
        <f t="shared" si="8"/>
        <v xml:space="preserve"> </v>
      </c>
      <c r="D149" s="56" t="str">
        <f t="shared" si="9"/>
        <v xml:space="preserve"> </v>
      </c>
      <c r="E149" s="127">
        <v>1.1574074074074073E-5</v>
      </c>
      <c r="F149" s="35" t="e">
        <f t="shared" si="10"/>
        <v>#N/A</v>
      </c>
      <c r="G149" t="str">
        <f>IF((ISERROR((VLOOKUP(B149,Calculation!C$2:C$548,1,FALSE)))),"not entered","")</f>
        <v/>
      </c>
    </row>
    <row r="150" spans="2:7">
      <c r="B150" s="34" t="s">
        <v>11</v>
      </c>
      <c r="C150" s="56" t="str">
        <f t="shared" si="8"/>
        <v xml:space="preserve"> </v>
      </c>
      <c r="D150" s="56" t="str">
        <f t="shared" si="9"/>
        <v xml:space="preserve"> </v>
      </c>
      <c r="E150" s="127">
        <v>1.1574074074074073E-5</v>
      </c>
      <c r="F150" s="35" t="e">
        <f t="shared" si="10"/>
        <v>#N/A</v>
      </c>
      <c r="G150" t="str">
        <f>IF((ISERROR((VLOOKUP(B150,Calculation!C$2:C$548,1,FALSE)))),"not entered","")</f>
        <v/>
      </c>
    </row>
    <row r="151" spans="2:7">
      <c r="B151" s="34" t="s">
        <v>11</v>
      </c>
      <c r="C151" s="56" t="str">
        <f t="shared" si="8"/>
        <v xml:space="preserve"> </v>
      </c>
      <c r="D151" s="56" t="str">
        <f t="shared" si="9"/>
        <v xml:space="preserve"> </v>
      </c>
      <c r="E151" s="127">
        <v>1.1574074074074073E-5</v>
      </c>
      <c r="F151" s="35" t="e">
        <f t="shared" si="10"/>
        <v>#N/A</v>
      </c>
      <c r="G151" t="str">
        <f>IF((ISERROR((VLOOKUP(B151,Calculation!C$2:C$548,1,FALSE)))),"not entered","")</f>
        <v/>
      </c>
    </row>
    <row r="152" spans="2:7">
      <c r="B152" s="34" t="s">
        <v>11</v>
      </c>
      <c r="C152" s="56" t="str">
        <f t="shared" si="8"/>
        <v xml:space="preserve"> </v>
      </c>
      <c r="D152" s="56" t="str">
        <f t="shared" si="9"/>
        <v xml:space="preserve"> </v>
      </c>
      <c r="E152" s="127">
        <v>1.1574074074074073E-5</v>
      </c>
      <c r="F152" s="35" t="e">
        <f t="shared" si="10"/>
        <v>#N/A</v>
      </c>
      <c r="G152" t="str">
        <f>IF((ISERROR((VLOOKUP(B152,Calculation!C$2:C$548,1,FALSE)))),"not entered","")</f>
        <v/>
      </c>
    </row>
    <row r="153" spans="2:7">
      <c r="B153" s="34" t="s">
        <v>11</v>
      </c>
      <c r="C153" s="56" t="str">
        <f t="shared" si="8"/>
        <v xml:space="preserve"> </v>
      </c>
      <c r="D153" s="56" t="str">
        <f t="shared" si="9"/>
        <v xml:space="preserve"> </v>
      </c>
      <c r="E153" s="127">
        <v>1.1574074074074073E-5</v>
      </c>
      <c r="F153" s="35" t="e">
        <f t="shared" si="10"/>
        <v>#N/A</v>
      </c>
      <c r="G153" t="str">
        <f>IF((ISERROR((VLOOKUP(B153,Calculation!C$2:C$548,1,FALSE)))),"not entered","")</f>
        <v/>
      </c>
    </row>
    <row r="154" spans="2:7">
      <c r="B154" s="34" t="s">
        <v>11</v>
      </c>
      <c r="C154" s="56" t="str">
        <f t="shared" si="8"/>
        <v xml:space="preserve"> </v>
      </c>
      <c r="D154" s="56" t="str">
        <f t="shared" si="9"/>
        <v xml:space="preserve"> </v>
      </c>
      <c r="E154" s="127">
        <v>1.1574074074074073E-5</v>
      </c>
      <c r="F154" s="35" t="e">
        <f t="shared" si="10"/>
        <v>#N/A</v>
      </c>
      <c r="G154" t="str">
        <f>IF((ISERROR((VLOOKUP(B154,Calculation!C$2:C$548,1,FALSE)))),"not entered","")</f>
        <v/>
      </c>
    </row>
    <row r="155" spans="2:7">
      <c r="B155" s="34" t="s">
        <v>11</v>
      </c>
      <c r="C155" s="56" t="str">
        <f t="shared" si="8"/>
        <v xml:space="preserve"> </v>
      </c>
      <c r="D155" s="56" t="str">
        <f t="shared" si="9"/>
        <v xml:space="preserve"> </v>
      </c>
      <c r="E155" s="127">
        <v>1.1574074074074073E-5</v>
      </c>
      <c r="F155" s="35" t="e">
        <f t="shared" si="10"/>
        <v>#N/A</v>
      </c>
      <c r="G155" t="str">
        <f>IF((ISERROR((VLOOKUP(B155,Calculation!C$2:C$548,1,FALSE)))),"not entered","")</f>
        <v/>
      </c>
    </row>
    <row r="156" spans="2:7">
      <c r="B156" s="34" t="s">
        <v>11</v>
      </c>
      <c r="C156" s="56" t="str">
        <f t="shared" si="8"/>
        <v xml:space="preserve"> </v>
      </c>
      <c r="D156" s="56" t="str">
        <f t="shared" si="9"/>
        <v xml:space="preserve"> </v>
      </c>
      <c r="E156" s="127">
        <v>1.1574074074074073E-5</v>
      </c>
      <c r="F156" s="35" t="e">
        <f t="shared" si="10"/>
        <v>#N/A</v>
      </c>
      <c r="G156" t="str">
        <f>IF((ISERROR((VLOOKUP(B156,Calculation!C$2:C$548,1,FALSE)))),"not entered","")</f>
        <v/>
      </c>
    </row>
    <row r="157" spans="2:7">
      <c r="B157" s="34" t="s">
        <v>11</v>
      </c>
      <c r="C157" s="56" t="str">
        <f t="shared" si="8"/>
        <v xml:space="preserve"> </v>
      </c>
      <c r="D157" s="56" t="str">
        <f t="shared" si="9"/>
        <v xml:space="preserve"> </v>
      </c>
      <c r="E157" s="127">
        <v>1.1574074074074073E-5</v>
      </c>
      <c r="F157" s="35" t="e">
        <f t="shared" si="10"/>
        <v>#N/A</v>
      </c>
      <c r="G157" t="str">
        <f>IF((ISERROR((VLOOKUP(B157,Calculation!C$2:C$548,1,FALSE)))),"not entered","")</f>
        <v/>
      </c>
    </row>
    <row r="158" spans="2:7">
      <c r="B158" s="34" t="s">
        <v>11</v>
      </c>
      <c r="C158" s="56" t="str">
        <f t="shared" si="8"/>
        <v xml:space="preserve"> </v>
      </c>
      <c r="D158" s="56" t="str">
        <f t="shared" si="9"/>
        <v xml:space="preserve"> </v>
      </c>
      <c r="E158" s="127">
        <v>1.1574074074074073E-5</v>
      </c>
      <c r="F158" s="35" t="e">
        <f t="shared" si="10"/>
        <v>#N/A</v>
      </c>
      <c r="G158" t="str">
        <f>IF((ISERROR((VLOOKUP(B158,Calculation!C$2:C$548,1,FALSE)))),"not entered","")</f>
        <v/>
      </c>
    </row>
    <row r="159" spans="2:7">
      <c r="B159" s="34" t="s">
        <v>11</v>
      </c>
      <c r="C159" s="56" t="str">
        <f t="shared" si="8"/>
        <v xml:space="preserve"> </v>
      </c>
      <c r="D159" s="56" t="str">
        <f t="shared" si="9"/>
        <v xml:space="preserve"> </v>
      </c>
      <c r="E159" s="127">
        <v>1.1574074074074073E-5</v>
      </c>
      <c r="F159" s="35" t="e">
        <f t="shared" si="10"/>
        <v>#N/A</v>
      </c>
      <c r="G159" t="str">
        <f>IF((ISERROR((VLOOKUP(B159,Calculation!C$2:C$548,1,FALSE)))),"not entered","")</f>
        <v/>
      </c>
    </row>
    <row r="160" spans="2:7">
      <c r="B160" s="34" t="s">
        <v>11</v>
      </c>
      <c r="C160" s="56" t="str">
        <f t="shared" si="8"/>
        <v xml:space="preserve"> </v>
      </c>
      <c r="D160" s="56" t="str">
        <f t="shared" si="9"/>
        <v xml:space="preserve"> </v>
      </c>
      <c r="E160" s="127">
        <v>1.1574074074074073E-5</v>
      </c>
      <c r="F160" s="35" t="e">
        <f t="shared" si="10"/>
        <v>#N/A</v>
      </c>
      <c r="G160" t="str">
        <f>IF((ISERROR((VLOOKUP(B160,Calculation!C$2:C$548,1,FALSE)))),"not entered","")</f>
        <v/>
      </c>
    </row>
    <row r="161" spans="2:7">
      <c r="B161" s="34" t="s">
        <v>11</v>
      </c>
      <c r="C161" s="56" t="str">
        <f t="shared" si="8"/>
        <v xml:space="preserve"> </v>
      </c>
      <c r="D161" s="56" t="str">
        <f t="shared" si="9"/>
        <v xml:space="preserve"> </v>
      </c>
      <c r="E161" s="127">
        <v>1.1574074074074073E-5</v>
      </c>
      <c r="F161" s="35" t="e">
        <f t="shared" si="10"/>
        <v>#N/A</v>
      </c>
      <c r="G161" t="str">
        <f>IF((ISERROR((VLOOKUP(B161,Calculation!C$2:C$548,1,FALSE)))),"not entered","")</f>
        <v/>
      </c>
    </row>
    <row r="162" spans="2:7">
      <c r="B162" s="34" t="s">
        <v>11</v>
      </c>
      <c r="C162" s="56" t="str">
        <f t="shared" si="8"/>
        <v xml:space="preserve"> </v>
      </c>
      <c r="D162" s="56" t="str">
        <f t="shared" si="9"/>
        <v xml:space="preserve"> </v>
      </c>
      <c r="E162" s="127">
        <v>1.1574074074074073E-5</v>
      </c>
      <c r="F162" s="35" t="e">
        <f t="shared" si="10"/>
        <v>#N/A</v>
      </c>
      <c r="G162" t="str">
        <f>IF((ISERROR((VLOOKUP(B162,Calculation!C$2:C$548,1,FALSE)))),"not entered","")</f>
        <v/>
      </c>
    </row>
    <row r="163" spans="2:7">
      <c r="B163" s="34" t="s">
        <v>11</v>
      </c>
      <c r="C163" s="56" t="str">
        <f t="shared" si="8"/>
        <v xml:space="preserve"> </v>
      </c>
      <c r="D163" s="56" t="str">
        <f t="shared" si="9"/>
        <v xml:space="preserve"> </v>
      </c>
      <c r="E163" s="127">
        <v>1.1574074074074073E-5</v>
      </c>
      <c r="F163" s="35" t="e">
        <f t="shared" si="10"/>
        <v>#N/A</v>
      </c>
      <c r="G163" t="str">
        <f>IF((ISERROR((VLOOKUP(B163,Calculation!C$2:C$548,1,FALSE)))),"not entered","")</f>
        <v/>
      </c>
    </row>
    <row r="164" spans="2:7">
      <c r="B164" s="34" t="s">
        <v>11</v>
      </c>
      <c r="C164" s="56" t="str">
        <f t="shared" si="8"/>
        <v xml:space="preserve"> </v>
      </c>
      <c r="D164" s="56" t="str">
        <f t="shared" si="9"/>
        <v xml:space="preserve"> </v>
      </c>
      <c r="E164" s="127">
        <v>1.1574074074074073E-5</v>
      </c>
      <c r="F164" s="35" t="e">
        <f t="shared" si="10"/>
        <v>#N/A</v>
      </c>
      <c r="G164" t="str">
        <f>IF((ISERROR((VLOOKUP(B164,Calculation!C$2:C$548,1,FALSE)))),"not entered","")</f>
        <v/>
      </c>
    </row>
    <row r="165" spans="2:7">
      <c r="B165" s="34" t="s">
        <v>11</v>
      </c>
      <c r="C165" s="56" t="str">
        <f t="shared" si="8"/>
        <v xml:space="preserve"> </v>
      </c>
      <c r="D165" s="56" t="str">
        <f t="shared" si="9"/>
        <v xml:space="preserve"> </v>
      </c>
      <c r="E165" s="127">
        <v>1.1574074074074073E-5</v>
      </c>
      <c r="F165" s="35" t="e">
        <f t="shared" si="10"/>
        <v>#N/A</v>
      </c>
      <c r="G165" t="str">
        <f>IF((ISERROR((VLOOKUP(B165,Calculation!C$2:C$548,1,FALSE)))),"not entered","")</f>
        <v/>
      </c>
    </row>
    <row r="166" spans="2:7">
      <c r="B166" s="34" t="s">
        <v>11</v>
      </c>
      <c r="C166" s="56" t="str">
        <f t="shared" si="8"/>
        <v xml:space="preserve"> </v>
      </c>
      <c r="D166" s="56" t="str">
        <f t="shared" si="9"/>
        <v xml:space="preserve"> </v>
      </c>
      <c r="E166" s="127">
        <v>1.1574074074074073E-5</v>
      </c>
      <c r="F166" s="35" t="e">
        <f t="shared" ref="F166:F197" si="11">(VLOOKUP(C166,C$4:E$5,3,FALSE))/(E166/10000)</f>
        <v>#N/A</v>
      </c>
      <c r="G166" t="str">
        <f>IF((ISERROR((VLOOKUP(B166,Calculation!C$2:C$548,1,FALSE)))),"not entered","")</f>
        <v/>
      </c>
    </row>
    <row r="167" spans="2:7">
      <c r="B167" s="34" t="s">
        <v>11</v>
      </c>
      <c r="C167" s="56" t="str">
        <f t="shared" si="8"/>
        <v xml:space="preserve"> </v>
      </c>
      <c r="D167" s="56" t="str">
        <f t="shared" si="9"/>
        <v xml:space="preserve"> </v>
      </c>
      <c r="E167" s="127">
        <v>1.1574074074074073E-5</v>
      </c>
      <c r="F167" s="35" t="e">
        <f t="shared" si="11"/>
        <v>#N/A</v>
      </c>
      <c r="G167" t="str">
        <f>IF((ISERROR((VLOOKUP(B167,Calculation!C$2:C$548,1,FALSE)))),"not entered","")</f>
        <v/>
      </c>
    </row>
    <row r="168" spans="2:7">
      <c r="B168" s="34" t="s">
        <v>11</v>
      </c>
      <c r="C168" s="56" t="str">
        <f t="shared" si="8"/>
        <v xml:space="preserve"> </v>
      </c>
      <c r="D168" s="56" t="str">
        <f t="shared" si="9"/>
        <v xml:space="preserve"> </v>
      </c>
      <c r="E168" s="127">
        <v>1.1574074074074073E-5</v>
      </c>
      <c r="F168" s="35" t="e">
        <f t="shared" si="11"/>
        <v>#N/A</v>
      </c>
      <c r="G168" t="str">
        <f>IF((ISERROR((VLOOKUP(B168,Calculation!C$2:C$548,1,FALSE)))),"not entered","")</f>
        <v/>
      </c>
    </row>
    <row r="169" spans="2:7">
      <c r="B169" s="34" t="s">
        <v>11</v>
      </c>
      <c r="C169" s="56" t="str">
        <f t="shared" si="8"/>
        <v xml:space="preserve"> </v>
      </c>
      <c r="D169" s="56" t="str">
        <f t="shared" si="9"/>
        <v xml:space="preserve"> </v>
      </c>
      <c r="E169" s="127">
        <v>1.1574074074074073E-5</v>
      </c>
      <c r="F169" s="35" t="e">
        <f t="shared" si="11"/>
        <v>#N/A</v>
      </c>
      <c r="G169" t="str">
        <f>IF((ISERROR((VLOOKUP(B169,Calculation!C$2:C$548,1,FALSE)))),"not entered","")</f>
        <v/>
      </c>
    </row>
    <row r="170" spans="2:7">
      <c r="B170" s="34" t="s">
        <v>11</v>
      </c>
      <c r="C170" s="56" t="str">
        <f t="shared" si="8"/>
        <v xml:space="preserve"> </v>
      </c>
      <c r="D170" s="56" t="str">
        <f t="shared" si="9"/>
        <v xml:space="preserve"> </v>
      </c>
      <c r="E170" s="127">
        <v>1.1574074074074073E-5</v>
      </c>
      <c r="F170" s="35" t="e">
        <f t="shared" si="11"/>
        <v>#N/A</v>
      </c>
      <c r="G170" t="str">
        <f>IF((ISERROR((VLOOKUP(B170,Calculation!C$2:C$548,1,FALSE)))),"not entered","")</f>
        <v/>
      </c>
    </row>
    <row r="171" spans="2:7">
      <c r="B171" s="34" t="s">
        <v>11</v>
      </c>
      <c r="C171" s="56" t="str">
        <f t="shared" si="8"/>
        <v xml:space="preserve"> </v>
      </c>
      <c r="D171" s="56" t="str">
        <f t="shared" si="9"/>
        <v xml:space="preserve"> </v>
      </c>
      <c r="E171" s="127">
        <v>1.1574074074074073E-5</v>
      </c>
      <c r="F171" s="35" t="e">
        <f t="shared" si="11"/>
        <v>#N/A</v>
      </c>
      <c r="G171" t="str">
        <f>IF((ISERROR((VLOOKUP(B171,Calculation!C$2:C$548,1,FALSE)))),"not entered","")</f>
        <v/>
      </c>
    </row>
    <row r="172" spans="2:7">
      <c r="B172" s="34" t="s">
        <v>11</v>
      </c>
      <c r="C172" s="56" t="str">
        <f t="shared" si="8"/>
        <v xml:space="preserve"> </v>
      </c>
      <c r="D172" s="56" t="str">
        <f t="shared" si="9"/>
        <v xml:space="preserve"> </v>
      </c>
      <c r="E172" s="127">
        <v>1.1574074074074073E-5</v>
      </c>
      <c r="F172" s="35" t="e">
        <f t="shared" si="11"/>
        <v>#N/A</v>
      </c>
      <c r="G172" t="str">
        <f>IF((ISERROR((VLOOKUP(B172,Calculation!C$2:C$548,1,FALSE)))),"not entered","")</f>
        <v/>
      </c>
    </row>
    <row r="173" spans="2:7">
      <c r="B173" s="34" t="s">
        <v>11</v>
      </c>
      <c r="C173" s="56" t="str">
        <f t="shared" si="8"/>
        <v xml:space="preserve"> </v>
      </c>
      <c r="D173" s="56" t="str">
        <f t="shared" si="9"/>
        <v xml:space="preserve"> </v>
      </c>
      <c r="E173" s="127">
        <v>1.1574074074074073E-5</v>
      </c>
      <c r="F173" s="35" t="e">
        <f t="shared" si="11"/>
        <v>#N/A</v>
      </c>
      <c r="G173" t="str">
        <f>IF((ISERROR((VLOOKUP(B173,Calculation!C$2:C$548,1,FALSE)))),"not entered","")</f>
        <v/>
      </c>
    </row>
    <row r="174" spans="2:7">
      <c r="B174" s="34" t="s">
        <v>11</v>
      </c>
      <c r="C174" s="56" t="str">
        <f t="shared" si="8"/>
        <v xml:space="preserve"> </v>
      </c>
      <c r="D174" s="56" t="str">
        <f t="shared" si="9"/>
        <v xml:space="preserve"> </v>
      </c>
      <c r="E174" s="127">
        <v>1.1574074074074073E-5</v>
      </c>
      <c r="F174" s="35" t="e">
        <f t="shared" si="11"/>
        <v>#N/A</v>
      </c>
      <c r="G174" t="str">
        <f>IF((ISERROR((VLOOKUP(B174,Calculation!C$2:C$548,1,FALSE)))),"not entered","")</f>
        <v/>
      </c>
    </row>
    <row r="175" spans="2:7">
      <c r="B175" s="34" t="s">
        <v>11</v>
      </c>
      <c r="C175" s="56" t="str">
        <f t="shared" si="8"/>
        <v xml:space="preserve"> </v>
      </c>
      <c r="D175" s="56" t="str">
        <f t="shared" si="9"/>
        <v xml:space="preserve"> </v>
      </c>
      <c r="E175" s="127">
        <v>1.1574074074074073E-5</v>
      </c>
      <c r="F175" s="35" t="e">
        <f t="shared" si="11"/>
        <v>#N/A</v>
      </c>
      <c r="G175" t="str">
        <f>IF((ISERROR((VLOOKUP(B175,Calculation!C$2:C$548,1,FALSE)))),"not entered","")</f>
        <v/>
      </c>
    </row>
    <row r="176" spans="2:7">
      <c r="B176" s="34" t="s">
        <v>11</v>
      </c>
      <c r="C176" s="56" t="str">
        <f t="shared" si="8"/>
        <v xml:space="preserve"> </v>
      </c>
      <c r="D176" s="56" t="str">
        <f t="shared" si="9"/>
        <v xml:space="preserve"> </v>
      </c>
      <c r="E176" s="127">
        <v>1.1574074074074073E-5</v>
      </c>
      <c r="F176" s="35" t="e">
        <f t="shared" si="11"/>
        <v>#N/A</v>
      </c>
      <c r="G176" t="str">
        <f>IF((ISERROR((VLOOKUP(B176,Calculation!C$2:C$548,1,FALSE)))),"not entered","")</f>
        <v/>
      </c>
    </row>
    <row r="177" spans="2:7">
      <c r="B177" s="34" t="s">
        <v>11</v>
      </c>
      <c r="C177" s="56" t="str">
        <f t="shared" si="8"/>
        <v xml:space="preserve"> </v>
      </c>
      <c r="D177" s="56" t="str">
        <f t="shared" si="9"/>
        <v xml:space="preserve"> </v>
      </c>
      <c r="E177" s="127">
        <v>1.1574074074074073E-5</v>
      </c>
      <c r="F177" s="35" t="e">
        <f t="shared" si="11"/>
        <v>#N/A</v>
      </c>
      <c r="G177" t="str">
        <f>IF((ISERROR((VLOOKUP(B177,Calculation!C$2:C$548,1,FALSE)))),"not entered","")</f>
        <v/>
      </c>
    </row>
    <row r="178" spans="2:7">
      <c r="B178" s="34" t="s">
        <v>11</v>
      </c>
      <c r="C178" s="56" t="str">
        <f t="shared" si="8"/>
        <v xml:space="preserve"> </v>
      </c>
      <c r="D178" s="56" t="str">
        <f t="shared" si="9"/>
        <v xml:space="preserve"> </v>
      </c>
      <c r="E178" s="127">
        <v>1.1574074074074073E-5</v>
      </c>
      <c r="F178" s="35" t="e">
        <f t="shared" si="11"/>
        <v>#N/A</v>
      </c>
      <c r="G178" t="str">
        <f>IF((ISERROR((VLOOKUP(B178,Calculation!C$2:C$548,1,FALSE)))),"not entered","")</f>
        <v/>
      </c>
    </row>
    <row r="179" spans="2:7">
      <c r="B179" s="34" t="s">
        <v>11</v>
      </c>
      <c r="C179" s="56" t="str">
        <f t="shared" si="8"/>
        <v xml:space="preserve"> </v>
      </c>
      <c r="D179" s="56" t="str">
        <f t="shared" si="9"/>
        <v xml:space="preserve"> </v>
      </c>
      <c r="E179" s="127">
        <v>1.1574074074074073E-5</v>
      </c>
      <c r="F179" s="35" t="e">
        <f t="shared" si="11"/>
        <v>#N/A</v>
      </c>
      <c r="G179" t="str">
        <f>IF((ISERROR((VLOOKUP(B179,Calculation!C$2:C$548,1,FALSE)))),"not entered","")</f>
        <v/>
      </c>
    </row>
    <row r="180" spans="2:7">
      <c r="B180" s="34" t="s">
        <v>11</v>
      </c>
      <c r="C180" s="56" t="str">
        <f t="shared" si="8"/>
        <v xml:space="preserve"> </v>
      </c>
      <c r="D180" s="56" t="str">
        <f t="shared" si="9"/>
        <v xml:space="preserve"> </v>
      </c>
      <c r="E180" s="127">
        <v>1.1574074074074073E-5</v>
      </c>
      <c r="F180" s="35" t="e">
        <f t="shared" si="11"/>
        <v>#N/A</v>
      </c>
      <c r="G180" t="str">
        <f>IF((ISERROR((VLOOKUP(B180,Calculation!C$2:C$548,1,FALSE)))),"not entered","")</f>
        <v/>
      </c>
    </row>
    <row r="181" spans="2:7">
      <c r="B181" s="34" t="s">
        <v>11</v>
      </c>
      <c r="C181" s="56" t="str">
        <f t="shared" si="8"/>
        <v xml:space="preserve"> </v>
      </c>
      <c r="D181" s="56" t="str">
        <f t="shared" si="9"/>
        <v xml:space="preserve"> </v>
      </c>
      <c r="E181" s="127">
        <v>1.1574074074074073E-5</v>
      </c>
      <c r="F181" s="35" t="e">
        <f t="shared" si="11"/>
        <v>#N/A</v>
      </c>
      <c r="G181" t="str">
        <f>IF((ISERROR((VLOOKUP(B181,Calculation!C$2:C$548,1,FALSE)))),"not entered","")</f>
        <v/>
      </c>
    </row>
    <row r="182" spans="2:7">
      <c r="B182" s="34" t="s">
        <v>11</v>
      </c>
      <c r="C182" s="56" t="str">
        <f t="shared" si="8"/>
        <v xml:space="preserve"> </v>
      </c>
      <c r="D182" s="56" t="str">
        <f t="shared" si="9"/>
        <v xml:space="preserve"> </v>
      </c>
      <c r="E182" s="127">
        <v>1.1574074074074073E-5</v>
      </c>
      <c r="F182" s="35" t="e">
        <f t="shared" si="11"/>
        <v>#N/A</v>
      </c>
      <c r="G182" t="str">
        <f>IF((ISERROR((VLOOKUP(B182,Calculation!C$2:C$548,1,FALSE)))),"not entered","")</f>
        <v/>
      </c>
    </row>
    <row r="183" spans="2:7">
      <c r="B183" s="34" t="s">
        <v>11</v>
      </c>
      <c r="C183" s="56" t="str">
        <f t="shared" si="8"/>
        <v xml:space="preserve"> </v>
      </c>
      <c r="D183" s="56" t="str">
        <f t="shared" si="9"/>
        <v xml:space="preserve"> </v>
      </c>
      <c r="E183" s="127">
        <v>1.1574074074074073E-5</v>
      </c>
      <c r="F183" s="35" t="e">
        <f t="shared" si="11"/>
        <v>#N/A</v>
      </c>
      <c r="G183" t="str">
        <f>IF((ISERROR((VLOOKUP(B183,Calculation!C$2:C$548,1,FALSE)))),"not entered","")</f>
        <v/>
      </c>
    </row>
    <row r="184" spans="2:7">
      <c r="B184" s="34" t="s">
        <v>11</v>
      </c>
      <c r="C184" s="56" t="str">
        <f t="shared" si="8"/>
        <v xml:space="preserve"> </v>
      </c>
      <c r="D184" s="56" t="str">
        <f t="shared" si="9"/>
        <v xml:space="preserve"> </v>
      </c>
      <c r="E184" s="127">
        <v>1.1574074074074073E-5</v>
      </c>
      <c r="F184" s="35" t="e">
        <f t="shared" si="11"/>
        <v>#N/A</v>
      </c>
      <c r="G184" t="str">
        <f>IF((ISERROR((VLOOKUP(B184,Calculation!C$2:C$548,1,FALSE)))),"not entered","")</f>
        <v/>
      </c>
    </row>
    <row r="185" spans="2:7">
      <c r="B185" s="34" t="s">
        <v>11</v>
      </c>
      <c r="C185" s="56" t="str">
        <f t="shared" si="8"/>
        <v xml:space="preserve"> </v>
      </c>
      <c r="D185" s="56" t="str">
        <f t="shared" si="9"/>
        <v xml:space="preserve"> </v>
      </c>
      <c r="E185" s="127">
        <v>1.1574074074074073E-5</v>
      </c>
      <c r="F185" s="35" t="e">
        <f t="shared" si="11"/>
        <v>#N/A</v>
      </c>
      <c r="G185" t="str">
        <f>IF((ISERROR((VLOOKUP(B185,Calculation!C$2:C$548,1,FALSE)))),"not entered","")</f>
        <v/>
      </c>
    </row>
    <row r="186" spans="2:7">
      <c r="B186" s="34" t="s">
        <v>11</v>
      </c>
      <c r="C186" s="56" t="str">
        <f t="shared" si="8"/>
        <v xml:space="preserve"> </v>
      </c>
      <c r="D186" s="56" t="str">
        <f t="shared" si="9"/>
        <v xml:space="preserve"> </v>
      </c>
      <c r="E186" s="127">
        <v>1.1574074074074073E-5</v>
      </c>
      <c r="F186" s="35" t="e">
        <f t="shared" si="11"/>
        <v>#N/A</v>
      </c>
      <c r="G186" t="str">
        <f>IF((ISERROR((VLOOKUP(B186,Calculation!C$2:C$548,1,FALSE)))),"not entered","")</f>
        <v/>
      </c>
    </row>
    <row r="187" spans="2:7">
      <c r="B187" s="34" t="s">
        <v>11</v>
      </c>
      <c r="C187" s="56" t="str">
        <f t="shared" si="8"/>
        <v xml:space="preserve"> </v>
      </c>
      <c r="D187" s="56" t="str">
        <f t="shared" si="9"/>
        <v xml:space="preserve"> </v>
      </c>
      <c r="E187" s="127">
        <v>1.1574074074074073E-5</v>
      </c>
      <c r="F187" s="35" t="e">
        <f t="shared" si="11"/>
        <v>#N/A</v>
      </c>
      <c r="G187" t="str">
        <f>IF((ISERROR((VLOOKUP(B187,Calculation!C$2:C$548,1,FALSE)))),"not entered","")</f>
        <v/>
      </c>
    </row>
    <row r="188" spans="2:7">
      <c r="B188" s="34" t="s">
        <v>11</v>
      </c>
      <c r="C188" s="56" t="str">
        <f t="shared" si="8"/>
        <v xml:space="preserve"> </v>
      </c>
      <c r="D188" s="56" t="str">
        <f t="shared" si="9"/>
        <v xml:space="preserve"> </v>
      </c>
      <c r="E188" s="127">
        <v>1.1574074074074073E-5</v>
      </c>
      <c r="F188" s="35" t="e">
        <f t="shared" si="11"/>
        <v>#N/A</v>
      </c>
      <c r="G188" t="str">
        <f>IF((ISERROR((VLOOKUP(B188,Calculation!C$2:C$548,1,FALSE)))),"not entered","")</f>
        <v/>
      </c>
    </row>
    <row r="189" spans="2:7">
      <c r="B189" s="34" t="s">
        <v>11</v>
      </c>
      <c r="C189" s="56" t="str">
        <f t="shared" si="8"/>
        <v xml:space="preserve"> </v>
      </c>
      <c r="D189" s="56" t="str">
        <f t="shared" si="9"/>
        <v xml:space="preserve"> </v>
      </c>
      <c r="E189" s="127">
        <v>1.1574074074074073E-5</v>
      </c>
      <c r="F189" s="35" t="e">
        <f t="shared" si="11"/>
        <v>#N/A</v>
      </c>
      <c r="G189" t="str">
        <f>IF((ISERROR((VLOOKUP(B189,Calculation!C$2:C$548,1,FALSE)))),"not entered","")</f>
        <v/>
      </c>
    </row>
    <row r="190" spans="2:7">
      <c r="B190" s="34" t="s">
        <v>11</v>
      </c>
      <c r="C190" s="56" t="str">
        <f t="shared" si="8"/>
        <v xml:space="preserve"> </v>
      </c>
      <c r="D190" s="56" t="str">
        <f t="shared" si="9"/>
        <v xml:space="preserve"> </v>
      </c>
      <c r="E190" s="127">
        <v>1.1574074074074073E-5</v>
      </c>
      <c r="F190" s="35" t="e">
        <f t="shared" si="11"/>
        <v>#N/A</v>
      </c>
      <c r="G190" t="str">
        <f>IF((ISERROR((VLOOKUP(B190,Calculation!C$2:C$548,1,FALSE)))),"not entered","")</f>
        <v/>
      </c>
    </row>
    <row r="191" spans="2:7">
      <c r="B191" s="34" t="s">
        <v>11</v>
      </c>
      <c r="C191" s="56" t="str">
        <f t="shared" si="8"/>
        <v xml:space="preserve"> </v>
      </c>
      <c r="D191" s="56" t="str">
        <f t="shared" si="9"/>
        <v xml:space="preserve"> </v>
      </c>
      <c r="E191" s="127">
        <v>1.1574074074074073E-5</v>
      </c>
      <c r="F191" s="35" t="e">
        <f t="shared" si="11"/>
        <v>#N/A</v>
      </c>
      <c r="G191" t="str">
        <f>IF((ISERROR((VLOOKUP(B191,Calculation!C$2:C$548,1,FALSE)))),"not entered","")</f>
        <v/>
      </c>
    </row>
    <row r="192" spans="2:7">
      <c r="B192" s="34" t="s">
        <v>11</v>
      </c>
      <c r="C192" s="56" t="str">
        <f t="shared" si="8"/>
        <v xml:space="preserve"> </v>
      </c>
      <c r="D192" s="56" t="str">
        <f t="shared" si="9"/>
        <v xml:space="preserve"> </v>
      </c>
      <c r="E192" s="127">
        <v>1.1574074074074073E-5</v>
      </c>
      <c r="F192" s="35" t="e">
        <f t="shared" si="11"/>
        <v>#N/A</v>
      </c>
      <c r="G192" t="str">
        <f>IF((ISERROR((VLOOKUP(B192,Calculation!C$2:C$548,1,FALSE)))),"not entered","")</f>
        <v/>
      </c>
    </row>
    <row r="193" spans="2:7">
      <c r="B193" s="34" t="s">
        <v>11</v>
      </c>
      <c r="C193" s="56" t="str">
        <f t="shared" si="8"/>
        <v xml:space="preserve"> </v>
      </c>
      <c r="D193" s="56" t="str">
        <f t="shared" si="9"/>
        <v xml:space="preserve"> </v>
      </c>
      <c r="E193" s="127">
        <v>1.1574074074074073E-5</v>
      </c>
      <c r="F193" s="35" t="e">
        <f t="shared" si="11"/>
        <v>#N/A</v>
      </c>
      <c r="G193" t="str">
        <f>IF((ISERROR((VLOOKUP(B193,Calculation!C$2:C$548,1,FALSE)))),"not entered","")</f>
        <v/>
      </c>
    </row>
    <row r="194" spans="2:7">
      <c r="B194" s="34" t="s">
        <v>11</v>
      </c>
      <c r="C194" s="56" t="str">
        <f t="shared" si="8"/>
        <v xml:space="preserve"> </v>
      </c>
      <c r="D194" s="56" t="str">
        <f t="shared" si="9"/>
        <v xml:space="preserve"> </v>
      </c>
      <c r="E194" s="127">
        <v>1.1574074074074073E-5</v>
      </c>
      <c r="F194" s="35" t="e">
        <f t="shared" si="11"/>
        <v>#N/A</v>
      </c>
      <c r="G194" t="str">
        <f>IF((ISERROR((VLOOKUP(B194,Calculation!C$2:C$548,1,FALSE)))),"not entered","")</f>
        <v/>
      </c>
    </row>
    <row r="195" spans="2:7">
      <c r="B195" s="34" t="s">
        <v>11</v>
      </c>
      <c r="C195" s="56" t="str">
        <f t="shared" si="8"/>
        <v xml:space="preserve"> </v>
      </c>
      <c r="D195" s="56" t="str">
        <f t="shared" si="9"/>
        <v xml:space="preserve"> </v>
      </c>
      <c r="E195" s="127">
        <v>1.1574074074074073E-5</v>
      </c>
      <c r="F195" s="35" t="e">
        <f t="shared" si="11"/>
        <v>#N/A</v>
      </c>
      <c r="G195" t="str">
        <f>IF((ISERROR((VLOOKUP(B195,Calculation!C$2:C$548,1,FALSE)))),"not entered","")</f>
        <v/>
      </c>
    </row>
    <row r="196" spans="2:7">
      <c r="B196" s="34" t="s">
        <v>11</v>
      </c>
      <c r="C196" s="56" t="str">
        <f t="shared" si="8"/>
        <v xml:space="preserve"> </v>
      </c>
      <c r="D196" s="56" t="str">
        <f t="shared" si="9"/>
        <v xml:space="preserve"> </v>
      </c>
      <c r="E196" s="127">
        <v>1.1574074074074073E-5</v>
      </c>
      <c r="F196" s="35" t="e">
        <f t="shared" si="11"/>
        <v>#N/A</v>
      </c>
      <c r="G196" t="str">
        <f>IF((ISERROR((VLOOKUP(B196,Calculation!C$2:C$548,1,FALSE)))),"not entered","")</f>
        <v/>
      </c>
    </row>
    <row r="197" spans="2:7">
      <c r="B197" s="34" t="s">
        <v>11</v>
      </c>
      <c r="C197" s="56" t="str">
        <f t="shared" si="8"/>
        <v xml:space="preserve"> </v>
      </c>
      <c r="D197" s="56" t="str">
        <f t="shared" si="9"/>
        <v xml:space="preserve"> </v>
      </c>
      <c r="E197" s="127">
        <v>1.1574074074074073E-5</v>
      </c>
      <c r="F197" s="35" t="e">
        <f t="shared" si="11"/>
        <v>#N/A</v>
      </c>
      <c r="G197" t="str">
        <f>IF((ISERROR((VLOOKUP(B197,Calculation!C$2:C$548,1,FALSE)))),"not entered","")</f>
        <v/>
      </c>
    </row>
    <row r="198" spans="2:7">
      <c r="B198" s="34" t="s">
        <v>11</v>
      </c>
      <c r="C198" s="56" t="str">
        <f t="shared" ref="C198:C204" si="12">VLOOKUP(B198,name,3,FALSE)</f>
        <v xml:space="preserve"> </v>
      </c>
      <c r="D198" s="56" t="str">
        <f t="shared" ref="D198:D204" si="13">VLOOKUP(B198,name,2,FALSE)</f>
        <v xml:space="preserve"> </v>
      </c>
      <c r="E198" s="127">
        <v>1.1574074074074073E-5</v>
      </c>
      <c r="F198" s="35" t="e">
        <f t="shared" ref="F198:F204" si="14">(VLOOKUP(C198,C$4:E$5,3,FALSE))/(E198/10000)</f>
        <v>#N/A</v>
      </c>
      <c r="G198" t="str">
        <f>IF((ISERROR((VLOOKUP(B198,Calculation!C$2:C$548,1,FALSE)))),"not entered","")</f>
        <v/>
      </c>
    </row>
    <row r="199" spans="2:7">
      <c r="B199" s="34" t="s">
        <v>11</v>
      </c>
      <c r="C199" s="56" t="str">
        <f t="shared" si="12"/>
        <v xml:space="preserve"> </v>
      </c>
      <c r="D199" s="56" t="str">
        <f t="shared" si="13"/>
        <v xml:space="preserve"> </v>
      </c>
      <c r="E199" s="127">
        <v>1.1574074074074073E-5</v>
      </c>
      <c r="F199" s="35" t="e">
        <f t="shared" si="14"/>
        <v>#N/A</v>
      </c>
      <c r="G199" t="str">
        <f>IF((ISERROR((VLOOKUP(B199,Calculation!C$2:C$548,1,FALSE)))),"not entered","")</f>
        <v/>
      </c>
    </row>
    <row r="200" spans="2:7">
      <c r="B200" s="34" t="s">
        <v>11</v>
      </c>
      <c r="C200" s="56" t="str">
        <f t="shared" si="12"/>
        <v xml:space="preserve"> </v>
      </c>
      <c r="D200" s="56" t="str">
        <f t="shared" si="13"/>
        <v xml:space="preserve"> </v>
      </c>
      <c r="E200" s="127">
        <v>1.1574074074074073E-5</v>
      </c>
      <c r="F200" s="35" t="e">
        <f t="shared" si="14"/>
        <v>#N/A</v>
      </c>
      <c r="G200" t="str">
        <f>IF((ISERROR((VLOOKUP(B200,Calculation!C$2:C$548,1,FALSE)))),"not entered","")</f>
        <v/>
      </c>
    </row>
    <row r="201" spans="2:7">
      <c r="B201" s="34" t="s">
        <v>11</v>
      </c>
      <c r="C201" s="56" t="str">
        <f t="shared" si="12"/>
        <v xml:space="preserve"> </v>
      </c>
      <c r="D201" s="56" t="str">
        <f t="shared" si="13"/>
        <v xml:space="preserve"> </v>
      </c>
      <c r="E201" s="127">
        <v>1.1574074074074073E-5</v>
      </c>
      <c r="F201" s="35" t="e">
        <f t="shared" si="14"/>
        <v>#N/A</v>
      </c>
      <c r="G201" t="str">
        <f>IF((ISERROR((VLOOKUP(B201,Calculation!C$2:C$548,1,FALSE)))),"not entered","")</f>
        <v/>
      </c>
    </row>
    <row r="202" spans="2:7">
      <c r="B202" s="34" t="s">
        <v>11</v>
      </c>
      <c r="C202" s="56" t="str">
        <f t="shared" si="12"/>
        <v xml:space="preserve"> </v>
      </c>
      <c r="D202" s="56" t="str">
        <f t="shared" si="13"/>
        <v xml:space="preserve"> </v>
      </c>
      <c r="E202" s="127">
        <v>1.1574074074074073E-5</v>
      </c>
      <c r="F202" s="35" t="e">
        <f t="shared" si="14"/>
        <v>#N/A</v>
      </c>
      <c r="G202" t="str">
        <f>IF((ISERROR((VLOOKUP(B202,Calculation!C$2:C$548,1,FALSE)))),"not entered","")</f>
        <v/>
      </c>
    </row>
    <row r="203" spans="2:7">
      <c r="B203" s="34" t="s">
        <v>11</v>
      </c>
      <c r="C203" s="56" t="str">
        <f t="shared" si="12"/>
        <v xml:space="preserve"> </v>
      </c>
      <c r="D203" s="56" t="str">
        <f t="shared" si="13"/>
        <v xml:space="preserve"> </v>
      </c>
      <c r="E203" s="127">
        <v>1.1574074074074073E-5</v>
      </c>
      <c r="F203" s="35" t="e">
        <f t="shared" si="14"/>
        <v>#N/A</v>
      </c>
      <c r="G203" t="str">
        <f>IF((ISERROR((VLOOKUP(B203,Calculation!C$2:C$548,1,FALSE)))),"not entered","")</f>
        <v/>
      </c>
    </row>
    <row r="204" spans="2:7">
      <c r="B204" s="34" t="s">
        <v>11</v>
      </c>
      <c r="C204" s="56" t="str">
        <f t="shared" si="12"/>
        <v xml:space="preserve"> </v>
      </c>
      <c r="D204" s="56" t="str">
        <f t="shared" si="13"/>
        <v xml:space="preserve"> </v>
      </c>
      <c r="E204" s="127">
        <v>1.1574074074074073E-5</v>
      </c>
      <c r="F204" s="35" t="e">
        <f t="shared" si="14"/>
        <v>#N/A</v>
      </c>
      <c r="G204" t="str">
        <f>IF((ISERROR((VLOOKUP(B204,Calculation!C$2:C$548,1,FALSE)))),"not entered","")</f>
        <v/>
      </c>
    </row>
    <row r="205" spans="2:7" ht="13.5" thickBot="1">
      <c r="B205" s="36"/>
      <c r="C205" s="61"/>
      <c r="D205" s="61"/>
      <c r="E205" s="37"/>
      <c r="F205" s="38"/>
    </row>
  </sheetData>
  <phoneticPr fontId="2" type="noConversion"/>
  <conditionalFormatting sqref="G4:G205">
    <cfRule type="cellIs" dxfId="32" priority="1" stopIfTrue="1" operator="equal">
      <formula>#N/A</formula>
    </cfRule>
  </conditionalFormatting>
  <conditionalFormatting sqref="B1:B1048576">
    <cfRule type="cellIs" dxfId="31" priority="2" stopIfTrue="1" operator="equal">
      <formula>"x"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B2:G199"/>
  <sheetViews>
    <sheetView workbookViewId="0">
      <selection activeCell="F6" sqref="F6"/>
    </sheetView>
  </sheetViews>
  <sheetFormatPr defaultRowHeight="12.75"/>
  <cols>
    <col min="1" max="1" width="1.42578125" customWidth="1"/>
    <col min="2" max="2" width="19" style="30" bestFit="1" customWidth="1"/>
    <col min="3" max="3" width="21.7109375" style="57" customWidth="1"/>
    <col min="4" max="4" width="12.85546875" style="57" bestFit="1" customWidth="1"/>
    <col min="5" max="5" width="8.85546875" style="31" bestFit="1" customWidth="1"/>
    <col min="6" max="6" width="8.7109375" style="32" bestFit="1" customWidth="1"/>
  </cols>
  <sheetData>
    <row r="2" spans="2:7" ht="15.75">
      <c r="B2" s="48" t="str">
        <f>Races!A6</f>
        <v>Fritton Lake</v>
      </c>
    </row>
    <row r="3" spans="2:7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7">
      <c r="B4" s="128" t="s">
        <v>74</v>
      </c>
      <c r="C4" s="70" t="s">
        <v>110</v>
      </c>
      <c r="D4" s="70"/>
      <c r="E4" s="140">
        <v>9.8182870370370365E-2</v>
      </c>
      <c r="F4" s="71">
        <f>E4/(E4/100)</f>
        <v>99.999999999999986</v>
      </c>
      <c r="G4" t="str">
        <f>IF((ISERROR((VLOOKUP(B4,Calculation!C$2:C$548,1,FALSE)))),"not entered","")</f>
        <v/>
      </c>
    </row>
    <row r="5" spans="2:7">
      <c r="B5" s="72" t="s">
        <v>74</v>
      </c>
      <c r="C5" s="73" t="s">
        <v>111</v>
      </c>
      <c r="D5" s="73"/>
      <c r="E5" s="130">
        <v>8.2708333333333328E-2</v>
      </c>
      <c r="F5" s="75">
        <f>E5/(E5/100)</f>
        <v>100</v>
      </c>
      <c r="G5" t="str">
        <f>IF((ISERROR((VLOOKUP(B5,Calculation!C$2:C$548,1,FALSE)))),"not entered","")</f>
        <v/>
      </c>
    </row>
    <row r="6" spans="2:7">
      <c r="B6" s="72" t="s">
        <v>136</v>
      </c>
      <c r="C6" s="74" t="str">
        <f t="shared" ref="C6:C63" si="0">VLOOKUP(B6,name,3,FALSE)</f>
        <v>Male</v>
      </c>
      <c r="D6" s="74" t="str">
        <f>VLOOKUP(B6,name,2,FALSE)</f>
        <v>B2T</v>
      </c>
      <c r="E6" s="130">
        <v>8.8761574074074076E-2</v>
      </c>
      <c r="F6" s="75">
        <f>(VLOOKUP(C6,C$4:E$5,3,FALSE))/(E6/10000)</f>
        <v>9318.0336419350624</v>
      </c>
      <c r="G6" t="str">
        <f>IF((ISERROR((VLOOKUP(B6,Calculation!C$2:C$548,1,FALSE)))),"not entered","")</f>
        <v/>
      </c>
    </row>
    <row r="7" spans="2:7">
      <c r="B7" s="72" t="s">
        <v>137</v>
      </c>
      <c r="C7" s="74" t="str">
        <f t="shared" si="0"/>
        <v>Male</v>
      </c>
      <c r="D7" s="74" t="str">
        <f>VLOOKUP(B7,name,2,FALSE)</f>
        <v>TAC</v>
      </c>
      <c r="E7" s="130">
        <v>9.043981481481482E-2</v>
      </c>
      <c r="F7" s="75">
        <f>(VLOOKUP(C7,C$4:E$5,3,FALSE))/(E7/10000)</f>
        <v>9145.124136165854</v>
      </c>
      <c r="G7" t="str">
        <f>IF((ISERROR((VLOOKUP(B7,Calculation!C$2:C$548,1,FALSE)))),"not entered","")</f>
        <v/>
      </c>
    </row>
    <row r="8" spans="2:7">
      <c r="B8" s="72" t="s">
        <v>131</v>
      </c>
      <c r="C8" s="74" t="str">
        <f t="shared" si="0"/>
        <v>Male</v>
      </c>
      <c r="D8" s="74" t="str">
        <f>VLOOKUP(B8,name,2,FALSE)</f>
        <v>53M</v>
      </c>
      <c r="E8" s="130">
        <v>9.1006944444444446E-2</v>
      </c>
      <c r="F8" s="75">
        <f>(VLOOKUP(C8,C$4:E$5,3,FALSE))/(E8/10000)</f>
        <v>9088.1342998855398</v>
      </c>
      <c r="G8" t="str">
        <f>IF((ISERROR((VLOOKUP(B8,Calculation!C$2:C$548,1,FALSE)))),"not entered","")</f>
        <v/>
      </c>
    </row>
    <row r="9" spans="2:7">
      <c r="B9" s="72" t="s">
        <v>132</v>
      </c>
      <c r="C9" s="74" t="str">
        <f t="shared" si="0"/>
        <v>Male</v>
      </c>
      <c r="D9" s="74" t="str">
        <f>VLOOKUP(B9,name,2,FALSE)</f>
        <v>ITC</v>
      </c>
      <c r="E9" s="130">
        <v>9.1481481481481483E-2</v>
      </c>
      <c r="F9" s="75">
        <f>(VLOOKUP(C9,C$4:E$5,3,FALSE))/(E9/10000)</f>
        <v>9040.9919028340064</v>
      </c>
      <c r="G9" t="str">
        <f>IF((ISERROR((VLOOKUP(B9,Calculation!C$2:C$548,1,FALSE)))),"not entered","")</f>
        <v/>
      </c>
    </row>
    <row r="10" spans="2:7">
      <c r="B10" s="72" t="s">
        <v>138</v>
      </c>
      <c r="C10" s="74" t="str">
        <f t="shared" si="0"/>
        <v>Male</v>
      </c>
      <c r="D10" s="74" t="str">
        <f>VLOOKUP(B10,name,2,FALSE)</f>
        <v>TSE</v>
      </c>
      <c r="E10" s="130">
        <v>9.3645833333333331E-2</v>
      </c>
      <c r="F10" s="75">
        <f>(VLOOKUP(C10,C$4:E$5,3,FALSE))/(E10/10000)</f>
        <v>8832.0355951056717</v>
      </c>
      <c r="G10" t="str">
        <f>IF((ISERROR((VLOOKUP(B10,Calculation!C$2:C$548,1,FALSE)))),"not entered","")</f>
        <v/>
      </c>
    </row>
    <row r="11" spans="2:7">
      <c r="B11" s="72" t="s">
        <v>139</v>
      </c>
      <c r="C11" s="74" t="str">
        <f t="shared" si="0"/>
        <v>Male</v>
      </c>
      <c r="D11" s="74" t="str">
        <f t="shared" ref="D11:D63" si="1">VLOOKUP(B11,name,2,FALSE)</f>
        <v>EET</v>
      </c>
      <c r="E11" s="130">
        <v>9.5115740740740737E-2</v>
      </c>
      <c r="F11" s="75">
        <f t="shared" ref="F11:F34" si="2">(VLOOKUP(C11,C$4:E$5,3,FALSE))/(E11/10000)</f>
        <v>8695.5463616451689</v>
      </c>
      <c r="G11" t="str">
        <f>IF((ISERROR((VLOOKUP(B11,Calculation!C$2:C$548,1,FALSE)))),"not entered","")</f>
        <v/>
      </c>
    </row>
    <row r="12" spans="2:7">
      <c r="B12" s="72" t="s">
        <v>140</v>
      </c>
      <c r="C12" s="74" t="str">
        <f t="shared" si="0"/>
        <v>Male</v>
      </c>
      <c r="D12" s="74" t="str">
        <f t="shared" si="1"/>
        <v>TAC</v>
      </c>
      <c r="E12" s="130">
        <v>9.8182870370370365E-2</v>
      </c>
      <c r="F12" s="75">
        <f t="shared" si="2"/>
        <v>8423.906636803018</v>
      </c>
      <c r="G12" t="str">
        <f>IF((ISERROR((VLOOKUP(B12,Calculation!C$2:C$548,1,FALSE)))),"not entered","")</f>
        <v/>
      </c>
    </row>
    <row r="13" spans="2:7">
      <c r="B13" s="72" t="s">
        <v>162</v>
      </c>
      <c r="C13" s="74" t="str">
        <f t="shared" si="0"/>
        <v>Male</v>
      </c>
      <c r="D13" s="74" t="str">
        <f t="shared" si="1"/>
        <v>TEX</v>
      </c>
      <c r="E13" s="130">
        <v>9.8599537037037041E-2</v>
      </c>
      <c r="F13" s="75">
        <f t="shared" si="2"/>
        <v>8388.3084869116083</v>
      </c>
      <c r="G13" t="str">
        <f>IF((ISERROR((VLOOKUP(B13,Calculation!C$2:C$548,1,FALSE)))),"not entered","")</f>
        <v/>
      </c>
    </row>
    <row r="14" spans="2:7">
      <c r="B14" s="72" t="s">
        <v>141</v>
      </c>
      <c r="C14" s="74" t="str">
        <f t="shared" si="0"/>
        <v>Male</v>
      </c>
      <c r="D14" s="74" t="str">
        <f t="shared" si="1"/>
        <v>TAC</v>
      </c>
      <c r="E14" s="130">
        <v>9.8969907407407409E-2</v>
      </c>
      <c r="F14" s="75">
        <f t="shared" si="2"/>
        <v>8356.9173196117408</v>
      </c>
      <c r="G14" t="str">
        <f>IF((ISERROR((VLOOKUP(B14,Calculation!C$2:C$548,1,FALSE)))),"not entered","")</f>
        <v/>
      </c>
    </row>
    <row r="15" spans="2:7">
      <c r="B15" s="72" t="s">
        <v>142</v>
      </c>
      <c r="C15" s="74" t="str">
        <f t="shared" si="0"/>
        <v>Male</v>
      </c>
      <c r="D15" s="74" t="str">
        <f t="shared" si="1"/>
        <v>TAC</v>
      </c>
      <c r="E15" s="130">
        <v>9.9016203703703703E-2</v>
      </c>
      <c r="F15" s="75">
        <f t="shared" si="2"/>
        <v>8353.0099357101099</v>
      </c>
      <c r="G15" t="str">
        <f>IF((ISERROR((VLOOKUP(B15,Calculation!C$2:C$548,1,FALSE)))),"not entered","")</f>
        <v/>
      </c>
    </row>
    <row r="16" spans="2:7">
      <c r="B16" s="72" t="s">
        <v>143</v>
      </c>
      <c r="C16" s="74" t="str">
        <f t="shared" si="0"/>
        <v>Male</v>
      </c>
      <c r="D16" s="74" t="str">
        <f t="shared" si="1"/>
        <v>TAC</v>
      </c>
      <c r="E16" s="130">
        <v>9.9733796296296293E-2</v>
      </c>
      <c r="F16" s="75">
        <f t="shared" si="2"/>
        <v>8292.9093652083084</v>
      </c>
      <c r="G16" t="str">
        <f>IF((ISERROR((VLOOKUP(B16,Calculation!C$2:C$548,1,FALSE)))),"not entered","")</f>
        <v/>
      </c>
    </row>
    <row r="17" spans="2:7">
      <c r="B17" s="72" t="s">
        <v>144</v>
      </c>
      <c r="C17" s="74" t="str">
        <f t="shared" si="0"/>
        <v>Male</v>
      </c>
      <c r="D17" s="74" t="str">
        <f t="shared" si="1"/>
        <v>ITC</v>
      </c>
      <c r="E17" s="130">
        <v>0.10159722222222223</v>
      </c>
      <c r="F17" s="75">
        <f t="shared" si="2"/>
        <v>8140.8065618591918</v>
      </c>
      <c r="G17" t="str">
        <f>IF((ISERROR((VLOOKUP(B17,Calculation!C$2:C$548,1,FALSE)))),"not entered","")</f>
        <v/>
      </c>
    </row>
    <row r="18" spans="2:7">
      <c r="B18" s="72" t="s">
        <v>145</v>
      </c>
      <c r="C18" s="74" t="str">
        <f t="shared" si="0"/>
        <v>Male</v>
      </c>
      <c r="D18" s="74" t="str">
        <f t="shared" si="1"/>
        <v>HWR</v>
      </c>
      <c r="E18" s="130">
        <v>0.10340277777777777</v>
      </c>
      <c r="F18" s="75">
        <f t="shared" si="2"/>
        <v>7998.6568166554734</v>
      </c>
      <c r="G18" t="str">
        <f>IF((ISERROR((VLOOKUP(B18,Calculation!C$2:C$548,1,FALSE)))),"not entered","")</f>
        <v/>
      </c>
    </row>
    <row r="19" spans="2:7">
      <c r="B19" s="72" t="s">
        <v>146</v>
      </c>
      <c r="C19" s="74" t="str">
        <f t="shared" si="0"/>
        <v>Male</v>
      </c>
      <c r="D19" s="74" t="str">
        <f t="shared" si="1"/>
        <v>TAC</v>
      </c>
      <c r="E19" s="130">
        <v>0.10369212962962963</v>
      </c>
      <c r="F19" s="75">
        <f t="shared" si="2"/>
        <v>7976.336644714811</v>
      </c>
      <c r="G19" t="str">
        <f>IF((ISERROR((VLOOKUP(B19,Calculation!C$2:C$548,1,FALSE)))),"not entered","")</f>
        <v/>
      </c>
    </row>
    <row r="20" spans="2:7">
      <c r="B20" s="72" t="s">
        <v>156</v>
      </c>
      <c r="C20" s="74" t="str">
        <f t="shared" si="0"/>
        <v>Female</v>
      </c>
      <c r="D20" s="74" t="str">
        <f t="shared" si="1"/>
        <v>TAC</v>
      </c>
      <c r="E20" s="130">
        <v>0.1047337962962963</v>
      </c>
      <c r="F20" s="75">
        <f t="shared" si="2"/>
        <v>9374.516521162559</v>
      </c>
      <c r="G20" t="str">
        <f>IF((ISERROR((VLOOKUP(B20,Calculation!C$2:C$548,1,FALSE)))),"not entered","")</f>
        <v/>
      </c>
    </row>
    <row r="21" spans="2:7">
      <c r="B21" s="72" t="s">
        <v>147</v>
      </c>
      <c r="C21" s="74" t="str">
        <f t="shared" si="0"/>
        <v>Male</v>
      </c>
      <c r="D21" s="74" t="str">
        <f t="shared" si="1"/>
        <v>TAC</v>
      </c>
      <c r="E21" s="130">
        <v>0.10616898148148148</v>
      </c>
      <c r="F21" s="75">
        <f t="shared" si="2"/>
        <v>7790.2540063229044</v>
      </c>
      <c r="G21" t="str">
        <f>IF((ISERROR((VLOOKUP(B21,Calculation!C$2:C$548,1,FALSE)))),"not entered","")</f>
        <v/>
      </c>
    </row>
    <row r="22" spans="2:7">
      <c r="B22" s="72" t="s">
        <v>133</v>
      </c>
      <c r="C22" s="74" t="str">
        <f t="shared" si="0"/>
        <v>Male</v>
      </c>
      <c r="D22" s="74" t="str">
        <f t="shared" si="1"/>
        <v>TEX</v>
      </c>
      <c r="E22" s="130">
        <v>0.10655092592592592</v>
      </c>
      <c r="F22" s="75">
        <f t="shared" si="2"/>
        <v>7762.3289159243968</v>
      </c>
      <c r="G22" t="str">
        <f>IF((ISERROR((VLOOKUP(B22,Calculation!C$2:C$548,1,FALSE)))),"not entered","")</f>
        <v/>
      </c>
    </row>
    <row r="23" spans="2:7">
      <c r="B23" s="72" t="s">
        <v>158</v>
      </c>
      <c r="C23" s="74" t="str">
        <f t="shared" si="0"/>
        <v>Female</v>
      </c>
      <c r="D23" s="74" t="str">
        <f t="shared" si="1"/>
        <v>SWT</v>
      </c>
      <c r="E23" s="130">
        <v>0.10730324074074074</v>
      </c>
      <c r="F23" s="75">
        <f t="shared" si="2"/>
        <v>9150.037752130298</v>
      </c>
      <c r="G23" t="str">
        <f>IF((ISERROR((VLOOKUP(B23,Calculation!C$2:C$548,1,FALSE)))),"not entered","")</f>
        <v/>
      </c>
    </row>
    <row r="24" spans="2:7">
      <c r="B24" s="72" t="s">
        <v>148</v>
      </c>
      <c r="C24" s="74" t="str">
        <f t="shared" si="0"/>
        <v>Male</v>
      </c>
      <c r="D24" s="74" t="str">
        <f t="shared" si="1"/>
        <v>SWT</v>
      </c>
      <c r="E24" s="130">
        <v>0.10781250000000001</v>
      </c>
      <c r="F24" s="75">
        <f t="shared" si="2"/>
        <v>7671.4975845410618</v>
      </c>
      <c r="G24" t="str">
        <f>IF((ISERROR((VLOOKUP(B24,Calculation!C$2:C$548,1,FALSE)))),"not entered","")</f>
        <v/>
      </c>
    </row>
    <row r="25" spans="2:7">
      <c r="B25" s="72" t="s">
        <v>149</v>
      </c>
      <c r="C25" s="74" t="str">
        <f t="shared" si="0"/>
        <v>Male</v>
      </c>
      <c r="D25" s="74" t="str">
        <f t="shared" si="1"/>
        <v>ITC</v>
      </c>
      <c r="E25" s="130">
        <v>0.1080787037037037</v>
      </c>
      <c r="F25" s="75">
        <f t="shared" si="2"/>
        <v>7652.6022702934242</v>
      </c>
      <c r="G25" t="str">
        <f>IF((ISERROR((VLOOKUP(B25,Calculation!C$2:C$548,1,FALSE)))),"not entered","")</f>
        <v/>
      </c>
    </row>
    <row r="26" spans="2:7">
      <c r="B26" s="72" t="s">
        <v>150</v>
      </c>
      <c r="C26" s="74" t="str">
        <f t="shared" si="0"/>
        <v>Male</v>
      </c>
      <c r="D26" s="74" t="str">
        <f t="shared" si="1"/>
        <v>ITC</v>
      </c>
      <c r="E26" s="130">
        <v>0.10940972222222223</v>
      </c>
      <c r="F26" s="75">
        <f t="shared" si="2"/>
        <v>7559.5049190733089</v>
      </c>
      <c r="G26" t="str">
        <f>IF((ISERROR((VLOOKUP(B26,Calculation!C$2:C$548,1,FALSE)))),"not entered","")</f>
        <v/>
      </c>
    </row>
    <row r="27" spans="2:7">
      <c r="B27" s="72" t="s">
        <v>187</v>
      </c>
      <c r="C27" s="74" t="str">
        <f t="shared" si="0"/>
        <v>Male</v>
      </c>
      <c r="D27" s="74" t="str">
        <f t="shared" si="1"/>
        <v>ITC</v>
      </c>
      <c r="E27" s="130">
        <v>0.11131944444444444</v>
      </c>
      <c r="F27" s="75">
        <f t="shared" si="2"/>
        <v>7429.8190892077346</v>
      </c>
      <c r="G27" t="str">
        <f>IF((ISERROR((VLOOKUP(B27,Calculation!C$2:C$548,1,FALSE)))),"not entered","")</f>
        <v/>
      </c>
    </row>
    <row r="28" spans="2:7">
      <c r="B28" s="72" t="s">
        <v>134</v>
      </c>
      <c r="C28" s="74" t="str">
        <f t="shared" si="0"/>
        <v>Male</v>
      </c>
      <c r="D28" s="74" t="str">
        <f t="shared" si="1"/>
        <v>TAC</v>
      </c>
      <c r="E28" s="130">
        <v>0.11136574074074074</v>
      </c>
      <c r="F28" s="75">
        <f t="shared" si="2"/>
        <v>7426.7304094782794</v>
      </c>
      <c r="G28" t="str">
        <f>IF((ISERROR((VLOOKUP(B28,Calculation!C$2:C$548,1,FALSE)))),"not entered","")</f>
        <v/>
      </c>
    </row>
    <row r="29" spans="2:7">
      <c r="B29" s="72" t="s">
        <v>157</v>
      </c>
      <c r="C29" s="74" t="str">
        <f t="shared" si="0"/>
        <v>Female</v>
      </c>
      <c r="D29" s="74" t="str">
        <f t="shared" si="1"/>
        <v>CTC</v>
      </c>
      <c r="E29" s="130">
        <v>0.11164351851851852</v>
      </c>
      <c r="F29" s="75">
        <f t="shared" si="2"/>
        <v>8794.3188886585103</v>
      </c>
      <c r="G29" t="str">
        <f>IF((ISERROR((VLOOKUP(B29,Calculation!C$2:C$548,1,FALSE)))),"not entered","")</f>
        <v/>
      </c>
    </row>
    <row r="30" spans="2:7">
      <c r="B30" s="72" t="s">
        <v>151</v>
      </c>
      <c r="C30" s="74" t="str">
        <f t="shared" si="0"/>
        <v>Male</v>
      </c>
      <c r="D30" s="74" t="str">
        <f t="shared" si="1"/>
        <v>TAC</v>
      </c>
      <c r="E30" s="130">
        <v>0.11376157407407407</v>
      </c>
      <c r="F30" s="75">
        <f t="shared" si="2"/>
        <v>7270.3225150066128</v>
      </c>
      <c r="G30" t="str">
        <f>IF((ISERROR((VLOOKUP(B30,Calculation!C$2:C$548,1,FALSE)))),"not entered","")</f>
        <v/>
      </c>
    </row>
    <row r="31" spans="2:7">
      <c r="B31" s="72" t="s">
        <v>163</v>
      </c>
      <c r="C31" s="74" t="str">
        <f t="shared" si="0"/>
        <v>Male</v>
      </c>
      <c r="D31" s="74" t="str">
        <f t="shared" si="1"/>
        <v>TAC</v>
      </c>
      <c r="E31" s="130">
        <v>0.11515046296296297</v>
      </c>
      <c r="F31" s="75">
        <f t="shared" si="2"/>
        <v>7182.6314202432395</v>
      </c>
      <c r="G31" t="str">
        <f>IF((ISERROR((VLOOKUP(B31,Calculation!C$2:C$548,1,FALSE)))),"not entered","")</f>
        <v/>
      </c>
    </row>
    <row r="32" spans="2:7">
      <c r="B32" s="72" t="s">
        <v>135</v>
      </c>
      <c r="C32" s="74" t="str">
        <f t="shared" si="0"/>
        <v>Male</v>
      </c>
      <c r="D32" s="74" t="str">
        <f t="shared" si="1"/>
        <v>TAC</v>
      </c>
      <c r="E32" s="130">
        <v>0.11714120370370371</v>
      </c>
      <c r="F32" s="75">
        <f t="shared" si="2"/>
        <v>7060.5671376346208</v>
      </c>
      <c r="G32" t="str">
        <f>IF((ISERROR((VLOOKUP(B32,Calculation!C$2:C$548,1,FALSE)))),"not entered","")</f>
        <v/>
      </c>
    </row>
    <row r="33" spans="2:7">
      <c r="B33" s="72" t="s">
        <v>159</v>
      </c>
      <c r="C33" s="74" t="str">
        <f t="shared" si="0"/>
        <v>Female</v>
      </c>
      <c r="D33" s="74" t="str">
        <f t="shared" si="1"/>
        <v>ITC</v>
      </c>
      <c r="E33" s="130">
        <v>0.11864583333333334</v>
      </c>
      <c r="F33" s="75">
        <f t="shared" si="2"/>
        <v>8275.2902155887223</v>
      </c>
      <c r="G33" t="str">
        <f>IF((ISERROR((VLOOKUP(B33,Calculation!C$2:C$548,1,FALSE)))),"not entered","")</f>
        <v/>
      </c>
    </row>
    <row r="34" spans="2:7">
      <c r="B34" s="72" t="s">
        <v>152</v>
      </c>
      <c r="C34" s="74" t="str">
        <f t="shared" si="0"/>
        <v>Male</v>
      </c>
      <c r="D34" s="74" t="str">
        <f t="shared" si="1"/>
        <v>TAC</v>
      </c>
      <c r="E34" s="130">
        <v>0.11931712962962963</v>
      </c>
      <c r="F34" s="75">
        <f t="shared" si="2"/>
        <v>6931.8071587932873</v>
      </c>
      <c r="G34" t="str">
        <f>IF((ISERROR((VLOOKUP(B34,Calculation!C$2:C$548,1,FALSE)))),"not entered","")</f>
        <v/>
      </c>
    </row>
    <row r="35" spans="2:7">
      <c r="B35" s="72" t="s">
        <v>160</v>
      </c>
      <c r="C35" s="74" t="str">
        <f t="shared" si="0"/>
        <v>Female</v>
      </c>
      <c r="D35" s="74" t="str">
        <f t="shared" si="1"/>
        <v>TAC</v>
      </c>
      <c r="E35" s="130">
        <v>0.12063657407407408</v>
      </c>
      <c r="F35" s="75">
        <f t="shared" ref="F35:F63" si="3">(VLOOKUP(C35,C$4:E$5,3,FALSE))/(E35/10000)</f>
        <v>8138.7316511560966</v>
      </c>
      <c r="G35" t="str">
        <f>IF((ISERROR((VLOOKUP(B35,Calculation!C$2:C$548,1,FALSE)))),"not entered","")</f>
        <v/>
      </c>
    </row>
    <row r="36" spans="2:7">
      <c r="B36" s="72" t="s">
        <v>153</v>
      </c>
      <c r="C36" s="74" t="str">
        <f t="shared" si="0"/>
        <v>Male</v>
      </c>
      <c r="D36" s="74" t="str">
        <f t="shared" si="1"/>
        <v>TSE</v>
      </c>
      <c r="E36" s="130">
        <v>0.12140046296296296</v>
      </c>
      <c r="F36" s="75">
        <f t="shared" si="3"/>
        <v>6812.8515587758602</v>
      </c>
      <c r="G36" t="str">
        <f>IF((ISERROR((VLOOKUP(B36,Calculation!C$2:C$548,1,FALSE)))),"not entered","")</f>
        <v/>
      </c>
    </row>
    <row r="37" spans="2:7">
      <c r="B37" s="72" t="s">
        <v>154</v>
      </c>
      <c r="C37" s="74" t="str">
        <f t="shared" si="0"/>
        <v>Male</v>
      </c>
      <c r="D37" s="74" t="str">
        <f t="shared" si="1"/>
        <v>TAC</v>
      </c>
      <c r="E37" s="130">
        <v>0.12445601851851852</v>
      </c>
      <c r="F37" s="75">
        <f t="shared" si="3"/>
        <v>6645.587277968938</v>
      </c>
      <c r="G37" t="str">
        <f>IF((ISERROR((VLOOKUP(B37,Calculation!C$2:C$548,1,FALSE)))),"not entered","")</f>
        <v/>
      </c>
    </row>
    <row r="38" spans="2:7">
      <c r="B38" s="72" t="s">
        <v>155</v>
      </c>
      <c r="C38" s="74" t="str">
        <f t="shared" si="0"/>
        <v>Male</v>
      </c>
      <c r="D38" s="74" t="str">
        <f t="shared" si="1"/>
        <v>TSE</v>
      </c>
      <c r="E38" s="130">
        <v>0.13010416666666666</v>
      </c>
      <c r="F38" s="75">
        <f t="shared" si="3"/>
        <v>6357.0856685348272</v>
      </c>
      <c r="G38" t="str">
        <f>IF((ISERROR((VLOOKUP(B38,Calculation!C$2:C$548,1,FALSE)))),"not entered","")</f>
        <v/>
      </c>
    </row>
    <row r="39" spans="2:7">
      <c r="B39" s="72" t="s">
        <v>11</v>
      </c>
      <c r="C39" s="74" t="str">
        <f t="shared" si="0"/>
        <v xml:space="preserve"> </v>
      </c>
      <c r="D39" s="74" t="str">
        <f t="shared" si="1"/>
        <v xml:space="preserve"> </v>
      </c>
      <c r="E39" s="130">
        <v>1.1574074074074073E-5</v>
      </c>
      <c r="F39" s="75" t="e">
        <f t="shared" si="3"/>
        <v>#N/A</v>
      </c>
      <c r="G39" t="str">
        <f>IF((ISERROR((VLOOKUP(B39,Calculation!C$2:C$548,1,FALSE)))),"not entered","")</f>
        <v/>
      </c>
    </row>
    <row r="40" spans="2:7">
      <c r="B40" s="72" t="s">
        <v>11</v>
      </c>
      <c r="C40" s="74" t="str">
        <f t="shared" si="0"/>
        <v xml:space="preserve"> </v>
      </c>
      <c r="D40" s="74" t="str">
        <f t="shared" si="1"/>
        <v xml:space="preserve"> </v>
      </c>
      <c r="E40" s="130">
        <v>1.1574074074074073E-5</v>
      </c>
      <c r="F40" s="75" t="e">
        <f t="shared" si="3"/>
        <v>#N/A</v>
      </c>
      <c r="G40" t="str">
        <f>IF((ISERROR((VLOOKUP(B40,Calculation!C$2:C$548,1,FALSE)))),"not entered","")</f>
        <v/>
      </c>
    </row>
    <row r="41" spans="2:7">
      <c r="B41" s="72" t="s">
        <v>11</v>
      </c>
      <c r="C41" s="74" t="str">
        <f t="shared" si="0"/>
        <v xml:space="preserve"> </v>
      </c>
      <c r="D41" s="74" t="str">
        <f t="shared" si="1"/>
        <v xml:space="preserve"> </v>
      </c>
      <c r="E41" s="130">
        <v>1.1574074074074073E-5</v>
      </c>
      <c r="F41" s="75" t="e">
        <f t="shared" si="3"/>
        <v>#N/A</v>
      </c>
      <c r="G41" t="str">
        <f>IF((ISERROR((VLOOKUP(B41,Calculation!C$2:C$548,1,FALSE)))),"not entered","")</f>
        <v/>
      </c>
    </row>
    <row r="42" spans="2:7">
      <c r="B42" s="72" t="s">
        <v>11</v>
      </c>
      <c r="C42" s="74" t="str">
        <f t="shared" si="0"/>
        <v xml:space="preserve"> </v>
      </c>
      <c r="D42" s="74" t="str">
        <f t="shared" si="1"/>
        <v xml:space="preserve"> </v>
      </c>
      <c r="E42" s="130">
        <v>1.1574074074074073E-5</v>
      </c>
      <c r="F42" s="75" t="e">
        <f t="shared" si="3"/>
        <v>#N/A</v>
      </c>
      <c r="G42" t="str">
        <f>IF((ISERROR((VLOOKUP(B42,Calculation!C$2:C$548,1,FALSE)))),"not entered","")</f>
        <v/>
      </c>
    </row>
    <row r="43" spans="2:7">
      <c r="B43" s="72" t="s">
        <v>11</v>
      </c>
      <c r="C43" s="74" t="str">
        <f t="shared" si="0"/>
        <v xml:space="preserve"> </v>
      </c>
      <c r="D43" s="74" t="str">
        <f t="shared" si="1"/>
        <v xml:space="preserve"> </v>
      </c>
      <c r="E43" s="130">
        <v>1.1574074074074073E-5</v>
      </c>
      <c r="F43" s="75" t="e">
        <f t="shared" si="3"/>
        <v>#N/A</v>
      </c>
      <c r="G43" t="str">
        <f>IF((ISERROR((VLOOKUP(B43,Calculation!C$2:C$548,1,FALSE)))),"not entered","")</f>
        <v/>
      </c>
    </row>
    <row r="44" spans="2:7">
      <c r="B44" s="72" t="s">
        <v>11</v>
      </c>
      <c r="C44" s="74" t="str">
        <f t="shared" si="0"/>
        <v xml:space="preserve"> </v>
      </c>
      <c r="D44" s="74" t="str">
        <f t="shared" si="1"/>
        <v xml:space="preserve"> </v>
      </c>
      <c r="E44" s="130">
        <v>1.1574074074074073E-5</v>
      </c>
      <c r="F44" s="75" t="e">
        <f t="shared" si="3"/>
        <v>#N/A</v>
      </c>
      <c r="G44" t="str">
        <f>IF((ISERROR((VLOOKUP(B44,Calculation!C$2:C$548,1,FALSE)))),"not entered","")</f>
        <v/>
      </c>
    </row>
    <row r="45" spans="2:7">
      <c r="B45" s="72" t="s">
        <v>11</v>
      </c>
      <c r="C45" s="74" t="str">
        <f t="shared" si="0"/>
        <v xml:space="preserve"> </v>
      </c>
      <c r="D45" s="74" t="str">
        <f t="shared" si="1"/>
        <v xml:space="preserve"> </v>
      </c>
      <c r="E45" s="130">
        <v>1.1574074074074073E-5</v>
      </c>
      <c r="F45" s="75" t="e">
        <f t="shared" si="3"/>
        <v>#N/A</v>
      </c>
      <c r="G45" t="str">
        <f>IF((ISERROR((VLOOKUP(B45,Calculation!C$2:C$548,1,FALSE)))),"not entered","")</f>
        <v/>
      </c>
    </row>
    <row r="46" spans="2:7">
      <c r="B46" s="72" t="s">
        <v>11</v>
      </c>
      <c r="C46" s="74" t="str">
        <f t="shared" si="0"/>
        <v xml:space="preserve"> </v>
      </c>
      <c r="D46" s="74" t="str">
        <f t="shared" si="1"/>
        <v xml:space="preserve"> </v>
      </c>
      <c r="E46" s="130">
        <v>1.1574074074074073E-5</v>
      </c>
      <c r="F46" s="75" t="e">
        <f t="shared" si="3"/>
        <v>#N/A</v>
      </c>
      <c r="G46" t="str">
        <f>IF((ISERROR((VLOOKUP(B46,Calculation!C$2:C$548,1,FALSE)))),"not entered","")</f>
        <v/>
      </c>
    </row>
    <row r="47" spans="2:7">
      <c r="B47" s="72" t="s">
        <v>11</v>
      </c>
      <c r="C47" s="74" t="str">
        <f t="shared" si="0"/>
        <v xml:space="preserve"> </v>
      </c>
      <c r="D47" s="74" t="str">
        <f t="shared" si="1"/>
        <v xml:space="preserve"> </v>
      </c>
      <c r="E47" s="130">
        <v>1.1574074074074073E-5</v>
      </c>
      <c r="F47" s="75" t="e">
        <f t="shared" si="3"/>
        <v>#N/A</v>
      </c>
      <c r="G47" t="str">
        <f>IF((ISERROR((VLOOKUP(B47,Calculation!C$2:C$548,1,FALSE)))),"not entered","")</f>
        <v/>
      </c>
    </row>
    <row r="48" spans="2:7">
      <c r="B48" s="72" t="s">
        <v>11</v>
      </c>
      <c r="C48" s="74" t="str">
        <f t="shared" si="0"/>
        <v xml:space="preserve"> </v>
      </c>
      <c r="D48" s="74" t="str">
        <f t="shared" si="1"/>
        <v xml:space="preserve"> </v>
      </c>
      <c r="E48" s="130">
        <v>1.1574074074074073E-5</v>
      </c>
      <c r="F48" s="75" t="e">
        <f t="shared" si="3"/>
        <v>#N/A</v>
      </c>
      <c r="G48" t="str">
        <f>IF((ISERROR((VLOOKUP(B48,Calculation!C$2:C$548,1,FALSE)))),"not entered","")</f>
        <v/>
      </c>
    </row>
    <row r="49" spans="2:7">
      <c r="B49" s="72" t="s">
        <v>11</v>
      </c>
      <c r="C49" s="74" t="str">
        <f t="shared" si="0"/>
        <v xml:space="preserve"> </v>
      </c>
      <c r="D49" s="74" t="str">
        <f t="shared" si="1"/>
        <v xml:space="preserve"> </v>
      </c>
      <c r="E49" s="130">
        <v>1.1574074074074073E-5</v>
      </c>
      <c r="F49" s="75" t="e">
        <f t="shared" si="3"/>
        <v>#N/A</v>
      </c>
      <c r="G49" t="str">
        <f>IF((ISERROR((VLOOKUP(B49,Calculation!C$2:C$548,1,FALSE)))),"not entered","")</f>
        <v/>
      </c>
    </row>
    <row r="50" spans="2:7">
      <c r="B50" s="72" t="s">
        <v>11</v>
      </c>
      <c r="C50" s="74" t="str">
        <f t="shared" si="0"/>
        <v xml:space="preserve"> </v>
      </c>
      <c r="D50" s="74" t="str">
        <f t="shared" si="1"/>
        <v xml:space="preserve"> </v>
      </c>
      <c r="E50" s="130">
        <v>1.1574074074074073E-5</v>
      </c>
      <c r="F50" s="75" t="e">
        <f t="shared" si="3"/>
        <v>#N/A</v>
      </c>
      <c r="G50" t="str">
        <f>IF((ISERROR((VLOOKUP(B50,Calculation!C$2:C$548,1,FALSE)))),"not entered","")</f>
        <v/>
      </c>
    </row>
    <row r="51" spans="2:7">
      <c r="B51" s="72" t="s">
        <v>11</v>
      </c>
      <c r="C51" s="74" t="str">
        <f t="shared" si="0"/>
        <v xml:space="preserve"> </v>
      </c>
      <c r="D51" s="74" t="str">
        <f t="shared" si="1"/>
        <v xml:space="preserve"> </v>
      </c>
      <c r="E51" s="130">
        <v>1.1574074074074073E-5</v>
      </c>
      <c r="F51" s="75" t="e">
        <f t="shared" si="3"/>
        <v>#N/A</v>
      </c>
      <c r="G51" t="str">
        <f>IF((ISERROR((VLOOKUP(B51,Calculation!C$2:C$548,1,FALSE)))),"not entered","")</f>
        <v/>
      </c>
    </row>
    <row r="52" spans="2:7">
      <c r="B52" s="72" t="s">
        <v>11</v>
      </c>
      <c r="C52" s="74" t="str">
        <f t="shared" si="0"/>
        <v xml:space="preserve"> </v>
      </c>
      <c r="D52" s="74" t="str">
        <f t="shared" si="1"/>
        <v xml:space="preserve"> </v>
      </c>
      <c r="E52" s="130">
        <v>1.1574074074074073E-5</v>
      </c>
      <c r="F52" s="75" t="e">
        <f t="shared" si="3"/>
        <v>#N/A</v>
      </c>
      <c r="G52" t="str">
        <f>IF((ISERROR((VLOOKUP(B52,Calculation!C$2:C$548,1,FALSE)))),"not entered","")</f>
        <v/>
      </c>
    </row>
    <row r="53" spans="2:7">
      <c r="B53" s="72" t="s">
        <v>11</v>
      </c>
      <c r="C53" s="74" t="str">
        <f t="shared" si="0"/>
        <v xml:space="preserve"> </v>
      </c>
      <c r="D53" s="74" t="str">
        <f t="shared" si="1"/>
        <v xml:space="preserve"> </v>
      </c>
      <c r="E53" s="130">
        <v>1.1574074074074073E-5</v>
      </c>
      <c r="F53" s="75" t="e">
        <f t="shared" si="3"/>
        <v>#N/A</v>
      </c>
      <c r="G53" t="str">
        <f>IF((ISERROR((VLOOKUP(B53,Calculation!C$2:C$548,1,FALSE)))),"not entered","")</f>
        <v/>
      </c>
    </row>
    <row r="54" spans="2:7">
      <c r="B54" s="72" t="s">
        <v>11</v>
      </c>
      <c r="C54" s="74" t="str">
        <f t="shared" si="0"/>
        <v xml:space="preserve"> </v>
      </c>
      <c r="D54" s="74" t="str">
        <f t="shared" si="1"/>
        <v xml:space="preserve"> </v>
      </c>
      <c r="E54" s="130">
        <v>1.1574074074074073E-5</v>
      </c>
      <c r="F54" s="75" t="e">
        <f t="shared" si="3"/>
        <v>#N/A</v>
      </c>
      <c r="G54" t="str">
        <f>IF((ISERROR((VLOOKUP(B54,Calculation!C$2:C$548,1,FALSE)))),"not entered","")</f>
        <v/>
      </c>
    </row>
    <row r="55" spans="2:7">
      <c r="B55" s="72" t="s">
        <v>11</v>
      </c>
      <c r="C55" s="74" t="str">
        <f t="shared" si="0"/>
        <v xml:space="preserve"> </v>
      </c>
      <c r="D55" s="74" t="str">
        <f t="shared" si="1"/>
        <v xml:space="preserve"> </v>
      </c>
      <c r="E55" s="130">
        <v>1.1574074074074073E-5</v>
      </c>
      <c r="F55" s="75" t="e">
        <f t="shared" si="3"/>
        <v>#N/A</v>
      </c>
      <c r="G55" t="str">
        <f>IF((ISERROR((VLOOKUP(B55,Calculation!C$2:C$548,1,FALSE)))),"not entered","")</f>
        <v/>
      </c>
    </row>
    <row r="56" spans="2:7">
      <c r="B56" s="72" t="s">
        <v>11</v>
      </c>
      <c r="C56" s="74" t="str">
        <f t="shared" si="0"/>
        <v xml:space="preserve"> </v>
      </c>
      <c r="D56" s="74" t="str">
        <f t="shared" si="1"/>
        <v xml:space="preserve"> </v>
      </c>
      <c r="E56" s="130">
        <v>1.1574074074074073E-5</v>
      </c>
      <c r="F56" s="75" t="e">
        <f t="shared" si="3"/>
        <v>#N/A</v>
      </c>
      <c r="G56" t="str">
        <f>IF((ISERROR((VLOOKUP(B56,Calculation!C$2:C$548,1,FALSE)))),"not entered","")</f>
        <v/>
      </c>
    </row>
    <row r="57" spans="2:7">
      <c r="B57" s="72" t="s">
        <v>11</v>
      </c>
      <c r="C57" s="74" t="str">
        <f t="shared" si="0"/>
        <v xml:space="preserve"> </v>
      </c>
      <c r="D57" s="74" t="str">
        <f t="shared" si="1"/>
        <v xml:space="preserve"> </v>
      </c>
      <c r="E57" s="130">
        <v>1.1574074074074073E-5</v>
      </c>
      <c r="F57" s="75" t="e">
        <f t="shared" si="3"/>
        <v>#N/A</v>
      </c>
      <c r="G57" t="str">
        <f>IF((ISERROR((VLOOKUP(B57,Calculation!C$2:C$548,1,FALSE)))),"not entered","")</f>
        <v/>
      </c>
    </row>
    <row r="58" spans="2:7">
      <c r="B58" s="72" t="s">
        <v>11</v>
      </c>
      <c r="C58" s="74" t="str">
        <f t="shared" si="0"/>
        <v xml:space="preserve"> </v>
      </c>
      <c r="D58" s="74" t="str">
        <f t="shared" si="1"/>
        <v xml:space="preserve"> </v>
      </c>
      <c r="E58" s="130">
        <v>1.1574074074074073E-5</v>
      </c>
      <c r="F58" s="75" t="e">
        <f t="shared" si="3"/>
        <v>#N/A</v>
      </c>
      <c r="G58" t="str">
        <f>IF((ISERROR((VLOOKUP(B58,Calculation!C$2:C$548,1,FALSE)))),"not entered","")</f>
        <v/>
      </c>
    </row>
    <row r="59" spans="2:7">
      <c r="B59" s="72" t="s">
        <v>11</v>
      </c>
      <c r="C59" s="74" t="str">
        <f t="shared" si="0"/>
        <v xml:space="preserve"> </v>
      </c>
      <c r="D59" s="74" t="str">
        <f t="shared" si="1"/>
        <v xml:space="preserve"> </v>
      </c>
      <c r="E59" s="130">
        <v>1.1574074074074073E-5</v>
      </c>
      <c r="F59" s="75" t="e">
        <f t="shared" si="3"/>
        <v>#N/A</v>
      </c>
      <c r="G59" t="str">
        <f>IF((ISERROR((VLOOKUP(B59,Calculation!C$2:C$548,1,FALSE)))),"not entered","")</f>
        <v/>
      </c>
    </row>
    <row r="60" spans="2:7">
      <c r="B60" s="72" t="s">
        <v>11</v>
      </c>
      <c r="C60" s="74" t="str">
        <f t="shared" si="0"/>
        <v xml:space="preserve"> </v>
      </c>
      <c r="D60" s="74" t="str">
        <f t="shared" si="1"/>
        <v xml:space="preserve"> </v>
      </c>
      <c r="E60" s="130">
        <v>1.1574074074074073E-5</v>
      </c>
      <c r="F60" s="75" t="e">
        <f t="shared" si="3"/>
        <v>#N/A</v>
      </c>
      <c r="G60" t="str">
        <f>IF((ISERROR((VLOOKUP(B60,Calculation!C$2:C$548,1,FALSE)))),"not entered","")</f>
        <v/>
      </c>
    </row>
    <row r="61" spans="2:7">
      <c r="B61" s="72" t="s">
        <v>11</v>
      </c>
      <c r="C61" s="74" t="str">
        <f t="shared" si="0"/>
        <v xml:space="preserve"> </v>
      </c>
      <c r="D61" s="74" t="str">
        <f t="shared" si="1"/>
        <v xml:space="preserve"> </v>
      </c>
      <c r="E61" s="130">
        <v>1.1574074074074073E-5</v>
      </c>
      <c r="F61" s="75" t="e">
        <f t="shared" si="3"/>
        <v>#N/A</v>
      </c>
      <c r="G61" t="str">
        <f>IF((ISERROR((VLOOKUP(B61,Calculation!C$2:C$548,1,FALSE)))),"not entered","")</f>
        <v/>
      </c>
    </row>
    <row r="62" spans="2:7">
      <c r="B62" s="72" t="s">
        <v>11</v>
      </c>
      <c r="C62" s="74" t="str">
        <f t="shared" si="0"/>
        <v xml:space="preserve"> </v>
      </c>
      <c r="D62" s="74" t="str">
        <f t="shared" si="1"/>
        <v xml:space="preserve"> </v>
      </c>
      <c r="E62" s="130">
        <v>1.1574074074074073E-5</v>
      </c>
      <c r="F62" s="75" t="e">
        <f t="shared" si="3"/>
        <v>#N/A</v>
      </c>
      <c r="G62" t="str">
        <f>IF((ISERROR((VLOOKUP(B62,Calculation!C$2:C$548,1,FALSE)))),"not entered","")</f>
        <v/>
      </c>
    </row>
    <row r="63" spans="2:7">
      <c r="B63" s="72" t="s">
        <v>11</v>
      </c>
      <c r="C63" s="74" t="str">
        <f t="shared" si="0"/>
        <v xml:space="preserve"> </v>
      </c>
      <c r="D63" s="74" t="str">
        <f t="shared" si="1"/>
        <v xml:space="preserve"> </v>
      </c>
      <c r="E63" s="130">
        <v>1.1574074074074073E-5</v>
      </c>
      <c r="F63" s="75" t="e">
        <f t="shared" si="3"/>
        <v>#N/A</v>
      </c>
      <c r="G63" t="str">
        <f>IF((ISERROR((VLOOKUP(B63,Calculation!C$2:C$548,1,FALSE)))),"not entered","")</f>
        <v/>
      </c>
    </row>
    <row r="64" spans="2:7">
      <c r="B64" s="72" t="s">
        <v>11</v>
      </c>
      <c r="C64" s="74" t="str">
        <f t="shared" ref="C64:C127" si="4">VLOOKUP(B64,name,3,FALSE)</f>
        <v xml:space="preserve"> </v>
      </c>
      <c r="D64" s="74" t="str">
        <f t="shared" ref="D64:D127" si="5">VLOOKUP(B64,name,2,FALSE)</f>
        <v xml:space="preserve"> </v>
      </c>
      <c r="E64" s="130">
        <v>1.1574074074074073E-5</v>
      </c>
      <c r="F64" s="75" t="e">
        <f t="shared" ref="F64:F95" si="6">(VLOOKUP(C64,C$4:E$5,3,FALSE))/(E64/10000)</f>
        <v>#N/A</v>
      </c>
      <c r="G64" t="str">
        <f>IF((ISERROR((VLOOKUP(B64,Calculation!C$2:C$548,1,FALSE)))),"not entered","")</f>
        <v/>
      </c>
    </row>
    <row r="65" spans="2:7">
      <c r="B65" s="72" t="s">
        <v>11</v>
      </c>
      <c r="C65" s="74" t="str">
        <f t="shared" si="4"/>
        <v xml:space="preserve"> </v>
      </c>
      <c r="D65" s="74" t="str">
        <f t="shared" si="5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IF((ISERROR((VLOOKUP(B65,Calculation!C$2:C$548,1,FALSE)))),"not entered","")</f>
        <v/>
      </c>
    </row>
    <row r="66" spans="2:7">
      <c r="B66" s="72" t="s">
        <v>11</v>
      </c>
      <c r="C66" s="74" t="str">
        <f t="shared" si="4"/>
        <v xml:space="preserve"> </v>
      </c>
      <c r="D66" s="74" t="str">
        <f t="shared" si="5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IF((ISERROR((VLOOKUP(B66,Calculation!C$2:C$548,1,FALSE)))),"not entered","")</f>
        <v/>
      </c>
    </row>
    <row r="67" spans="2:7">
      <c r="B67" s="72" t="s">
        <v>11</v>
      </c>
      <c r="C67" s="74" t="str">
        <f t="shared" si="4"/>
        <v xml:space="preserve"> </v>
      </c>
      <c r="D67" s="74" t="str">
        <f t="shared" si="5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IF((ISERROR((VLOOKUP(B67,Calculation!C$2:C$548,1,FALSE)))),"not entered","")</f>
        <v/>
      </c>
    </row>
    <row r="68" spans="2:7">
      <c r="B68" s="72" t="s">
        <v>11</v>
      </c>
      <c r="C68" s="74" t="str">
        <f t="shared" si="4"/>
        <v xml:space="preserve"> </v>
      </c>
      <c r="D68" s="74" t="str">
        <f t="shared" si="5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IF((ISERROR((VLOOKUP(B68,Calculation!C$2:C$548,1,FALSE)))),"not entered","")</f>
        <v/>
      </c>
    </row>
    <row r="69" spans="2:7">
      <c r="B69" s="72" t="s">
        <v>11</v>
      </c>
      <c r="C69" s="74" t="str">
        <f t="shared" si="4"/>
        <v xml:space="preserve"> </v>
      </c>
      <c r="D69" s="74" t="str">
        <f t="shared" si="5"/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IF((ISERROR((VLOOKUP(B69,Calculation!C$2:C$548,1,FALSE)))),"not entered","")</f>
        <v/>
      </c>
    </row>
    <row r="70" spans="2:7">
      <c r="B70" s="72" t="s">
        <v>11</v>
      </c>
      <c r="C70" s="74" t="str">
        <f t="shared" si="4"/>
        <v xml:space="preserve"> </v>
      </c>
      <c r="D70" s="74" t="str">
        <f t="shared" si="5"/>
        <v xml:space="preserve"> </v>
      </c>
      <c r="E70" s="130">
        <v>1.1574074074074073E-5</v>
      </c>
      <c r="F70" s="75" t="e">
        <f t="shared" si="6"/>
        <v>#N/A</v>
      </c>
      <c r="G70" t="str">
        <f>IF((ISERROR((VLOOKUP(B70,Calculation!C$2:C$548,1,FALSE)))),"not entered","")</f>
        <v/>
      </c>
    </row>
    <row r="71" spans="2:7">
      <c r="B71" s="72" t="s">
        <v>11</v>
      </c>
      <c r="C71" s="74" t="str">
        <f t="shared" si="4"/>
        <v xml:space="preserve"> </v>
      </c>
      <c r="D71" s="74" t="str">
        <f t="shared" si="5"/>
        <v xml:space="preserve"> </v>
      </c>
      <c r="E71" s="130">
        <v>1.1574074074074073E-5</v>
      </c>
      <c r="F71" s="75" t="e">
        <f t="shared" si="6"/>
        <v>#N/A</v>
      </c>
      <c r="G71" t="str">
        <f>IF((ISERROR((VLOOKUP(B71,Calculation!C$2:C$548,1,FALSE)))),"not entered","")</f>
        <v/>
      </c>
    </row>
    <row r="72" spans="2:7">
      <c r="B72" s="72" t="s">
        <v>11</v>
      </c>
      <c r="C72" s="74" t="str">
        <f t="shared" si="4"/>
        <v xml:space="preserve"> </v>
      </c>
      <c r="D72" s="74" t="str">
        <f t="shared" si="5"/>
        <v xml:space="preserve"> </v>
      </c>
      <c r="E72" s="130">
        <v>1.1574074074074073E-5</v>
      </c>
      <c r="F72" s="75" t="e">
        <f t="shared" si="6"/>
        <v>#N/A</v>
      </c>
      <c r="G72" t="str">
        <f>IF((ISERROR((VLOOKUP(B72,Calculation!C$2:C$548,1,FALSE)))),"not entered","")</f>
        <v/>
      </c>
    </row>
    <row r="73" spans="2:7">
      <c r="B73" s="72" t="s">
        <v>11</v>
      </c>
      <c r="C73" s="74" t="str">
        <f t="shared" si="4"/>
        <v xml:space="preserve"> </v>
      </c>
      <c r="D73" s="74" t="str">
        <f t="shared" si="5"/>
        <v xml:space="preserve"> </v>
      </c>
      <c r="E73" s="130">
        <v>1.1574074074074073E-5</v>
      </c>
      <c r="F73" s="75" t="e">
        <f t="shared" si="6"/>
        <v>#N/A</v>
      </c>
      <c r="G73" t="str">
        <f>IF((ISERROR((VLOOKUP(B73,Calculation!C$2:C$548,1,FALSE)))),"not entered","")</f>
        <v/>
      </c>
    </row>
    <row r="74" spans="2:7">
      <c r="B74" s="72" t="s">
        <v>11</v>
      </c>
      <c r="C74" s="74" t="str">
        <f t="shared" si="4"/>
        <v xml:space="preserve"> </v>
      </c>
      <c r="D74" s="74" t="str">
        <f t="shared" si="5"/>
        <v xml:space="preserve"> </v>
      </c>
      <c r="E74" s="130">
        <v>1.1574074074074073E-5</v>
      </c>
      <c r="F74" s="75" t="e">
        <f t="shared" si="6"/>
        <v>#N/A</v>
      </c>
      <c r="G74" t="str">
        <f>IF((ISERROR((VLOOKUP(B74,Calculation!C$2:C$548,1,FALSE)))),"not entered","")</f>
        <v/>
      </c>
    </row>
    <row r="75" spans="2:7">
      <c r="B75" s="72" t="s">
        <v>11</v>
      </c>
      <c r="C75" s="74" t="str">
        <f t="shared" si="4"/>
        <v xml:space="preserve"> </v>
      </c>
      <c r="D75" s="74" t="str">
        <f t="shared" si="5"/>
        <v xml:space="preserve"> </v>
      </c>
      <c r="E75" s="130">
        <v>1.1574074074074073E-5</v>
      </c>
      <c r="F75" s="75" t="e">
        <f t="shared" si="6"/>
        <v>#N/A</v>
      </c>
      <c r="G75" t="str">
        <f>IF((ISERROR((VLOOKUP(B75,Calculation!C$2:C$548,1,FALSE)))),"not entered","")</f>
        <v/>
      </c>
    </row>
    <row r="76" spans="2:7">
      <c r="B76" s="72" t="s">
        <v>11</v>
      </c>
      <c r="C76" s="74" t="str">
        <f t="shared" si="4"/>
        <v xml:space="preserve"> </v>
      </c>
      <c r="D76" s="74" t="str">
        <f t="shared" si="5"/>
        <v xml:space="preserve"> </v>
      </c>
      <c r="E76" s="130">
        <v>1.1574074074074073E-5</v>
      </c>
      <c r="F76" s="75" t="e">
        <f t="shared" si="6"/>
        <v>#N/A</v>
      </c>
      <c r="G76" t="str">
        <f>IF((ISERROR((VLOOKUP(B76,Calculation!C$2:C$548,1,FALSE)))),"not entered","")</f>
        <v/>
      </c>
    </row>
    <row r="77" spans="2:7">
      <c r="B77" s="72" t="s">
        <v>11</v>
      </c>
      <c r="C77" s="74" t="str">
        <f t="shared" si="4"/>
        <v xml:space="preserve"> </v>
      </c>
      <c r="D77" s="74" t="str">
        <f t="shared" si="5"/>
        <v xml:space="preserve"> </v>
      </c>
      <c r="E77" s="130">
        <v>1.1574074074074073E-5</v>
      </c>
      <c r="F77" s="75" t="e">
        <f t="shared" si="6"/>
        <v>#N/A</v>
      </c>
      <c r="G77" t="str">
        <f>IF((ISERROR((VLOOKUP(B77,Calculation!C$2:C$548,1,FALSE)))),"not entered","")</f>
        <v/>
      </c>
    </row>
    <row r="78" spans="2:7">
      <c r="B78" s="72" t="s">
        <v>11</v>
      </c>
      <c r="C78" s="74" t="str">
        <f t="shared" si="4"/>
        <v xml:space="preserve"> </v>
      </c>
      <c r="D78" s="74" t="str">
        <f t="shared" si="5"/>
        <v xml:space="preserve"> </v>
      </c>
      <c r="E78" s="130">
        <v>1.1574074074074073E-5</v>
      </c>
      <c r="F78" s="75" t="e">
        <f t="shared" si="6"/>
        <v>#N/A</v>
      </c>
      <c r="G78" t="str">
        <f>IF((ISERROR((VLOOKUP(B78,Calculation!C$2:C$548,1,FALSE)))),"not entered","")</f>
        <v/>
      </c>
    </row>
    <row r="79" spans="2:7">
      <c r="B79" s="72" t="s">
        <v>11</v>
      </c>
      <c r="C79" s="74" t="str">
        <f t="shared" si="4"/>
        <v xml:space="preserve"> </v>
      </c>
      <c r="D79" s="74" t="str">
        <f t="shared" si="5"/>
        <v xml:space="preserve"> </v>
      </c>
      <c r="E79" s="130">
        <v>1.1574074074074073E-5</v>
      </c>
      <c r="F79" s="75" t="e">
        <f t="shared" si="6"/>
        <v>#N/A</v>
      </c>
      <c r="G79" t="str">
        <f>IF((ISERROR((VLOOKUP(B79,Calculation!C$2:C$548,1,FALSE)))),"not entered","")</f>
        <v/>
      </c>
    </row>
    <row r="80" spans="2:7">
      <c r="B80" s="72" t="s">
        <v>11</v>
      </c>
      <c r="C80" s="74" t="str">
        <f t="shared" si="4"/>
        <v xml:space="preserve"> </v>
      </c>
      <c r="D80" s="74" t="str">
        <f t="shared" si="5"/>
        <v xml:space="preserve"> </v>
      </c>
      <c r="E80" s="130">
        <v>1.1574074074074073E-5</v>
      </c>
      <c r="F80" s="75" t="e">
        <f t="shared" si="6"/>
        <v>#N/A</v>
      </c>
      <c r="G80" t="str">
        <f>IF((ISERROR((VLOOKUP(B80,Calculation!C$2:C$548,1,FALSE)))),"not entered","")</f>
        <v/>
      </c>
    </row>
    <row r="81" spans="2:7">
      <c r="B81" s="72" t="s">
        <v>11</v>
      </c>
      <c r="C81" s="74" t="str">
        <f t="shared" si="4"/>
        <v xml:space="preserve"> </v>
      </c>
      <c r="D81" s="74" t="str">
        <f t="shared" si="5"/>
        <v xml:space="preserve"> </v>
      </c>
      <c r="E81" s="130">
        <v>1.1574074074074073E-5</v>
      </c>
      <c r="F81" s="75" t="e">
        <f t="shared" si="6"/>
        <v>#N/A</v>
      </c>
      <c r="G81" t="str">
        <f>IF((ISERROR((VLOOKUP(B81,Calculation!C$2:C$548,1,FALSE)))),"not entered","")</f>
        <v/>
      </c>
    </row>
    <row r="82" spans="2:7">
      <c r="B82" s="72" t="s">
        <v>11</v>
      </c>
      <c r="C82" s="74" t="str">
        <f t="shared" si="4"/>
        <v xml:space="preserve"> </v>
      </c>
      <c r="D82" s="74" t="str">
        <f t="shared" si="5"/>
        <v xml:space="preserve"> </v>
      </c>
      <c r="E82" s="130">
        <v>1.1574074074074073E-5</v>
      </c>
      <c r="F82" s="75" t="e">
        <f t="shared" si="6"/>
        <v>#N/A</v>
      </c>
      <c r="G82" t="str">
        <f>IF((ISERROR((VLOOKUP(B82,Calculation!C$2:C$548,1,FALSE)))),"not entered","")</f>
        <v/>
      </c>
    </row>
    <row r="83" spans="2:7">
      <c r="B83" s="72" t="s">
        <v>11</v>
      </c>
      <c r="C83" s="74" t="str">
        <f t="shared" si="4"/>
        <v xml:space="preserve"> </v>
      </c>
      <c r="D83" s="74" t="str">
        <f t="shared" si="5"/>
        <v xml:space="preserve"> </v>
      </c>
      <c r="E83" s="130">
        <v>1.1574074074074073E-5</v>
      </c>
      <c r="F83" s="75" t="e">
        <f t="shared" si="6"/>
        <v>#N/A</v>
      </c>
      <c r="G83" t="str">
        <f>IF((ISERROR((VLOOKUP(B83,Calculation!C$2:C$548,1,FALSE)))),"not entered","")</f>
        <v/>
      </c>
    </row>
    <row r="84" spans="2:7">
      <c r="B84" s="72" t="s">
        <v>11</v>
      </c>
      <c r="C84" s="74" t="str">
        <f t="shared" si="4"/>
        <v xml:space="preserve"> </v>
      </c>
      <c r="D84" s="74" t="str">
        <f t="shared" si="5"/>
        <v xml:space="preserve"> </v>
      </c>
      <c r="E84" s="130">
        <v>1.1574074074074073E-5</v>
      </c>
      <c r="F84" s="75" t="e">
        <f t="shared" si="6"/>
        <v>#N/A</v>
      </c>
      <c r="G84" t="str">
        <f>IF((ISERROR((VLOOKUP(B84,Calculation!C$2:C$548,1,FALSE)))),"not entered","")</f>
        <v/>
      </c>
    </row>
    <row r="85" spans="2:7">
      <c r="B85" s="72" t="s">
        <v>11</v>
      </c>
      <c r="C85" s="74" t="str">
        <f t="shared" si="4"/>
        <v xml:space="preserve"> </v>
      </c>
      <c r="D85" s="74" t="str">
        <f t="shared" si="5"/>
        <v xml:space="preserve"> </v>
      </c>
      <c r="E85" s="130">
        <v>1.1574074074074073E-5</v>
      </c>
      <c r="F85" s="75" t="e">
        <f t="shared" si="6"/>
        <v>#N/A</v>
      </c>
      <c r="G85" t="str">
        <f>IF((ISERROR((VLOOKUP(B85,Calculation!C$2:C$548,1,FALSE)))),"not entered","")</f>
        <v/>
      </c>
    </row>
    <row r="86" spans="2:7">
      <c r="B86" s="72" t="s">
        <v>11</v>
      </c>
      <c r="C86" s="74" t="str">
        <f t="shared" si="4"/>
        <v xml:space="preserve"> </v>
      </c>
      <c r="D86" s="74" t="str">
        <f t="shared" si="5"/>
        <v xml:space="preserve"> </v>
      </c>
      <c r="E86" s="130">
        <v>1.1574074074074073E-5</v>
      </c>
      <c r="F86" s="75" t="e">
        <f t="shared" si="6"/>
        <v>#N/A</v>
      </c>
      <c r="G86" t="str">
        <f>IF((ISERROR((VLOOKUP(B86,Calculation!C$2:C$548,1,FALSE)))),"not entered","")</f>
        <v/>
      </c>
    </row>
    <row r="87" spans="2:7">
      <c r="B87" s="72" t="s">
        <v>11</v>
      </c>
      <c r="C87" s="74" t="str">
        <f t="shared" si="4"/>
        <v xml:space="preserve"> </v>
      </c>
      <c r="D87" s="74" t="str">
        <f t="shared" si="5"/>
        <v xml:space="preserve"> </v>
      </c>
      <c r="E87" s="130">
        <v>1.1574074074074073E-5</v>
      </c>
      <c r="F87" s="75" t="e">
        <f t="shared" si="6"/>
        <v>#N/A</v>
      </c>
      <c r="G87" t="str">
        <f>IF((ISERROR((VLOOKUP(B87,Calculation!C$2:C$548,1,FALSE)))),"not entered","")</f>
        <v/>
      </c>
    </row>
    <row r="88" spans="2:7">
      <c r="B88" s="72" t="s">
        <v>11</v>
      </c>
      <c r="C88" s="74" t="str">
        <f t="shared" si="4"/>
        <v xml:space="preserve"> </v>
      </c>
      <c r="D88" s="74" t="str">
        <f t="shared" si="5"/>
        <v xml:space="preserve"> </v>
      </c>
      <c r="E88" s="130">
        <v>1.1574074074074073E-5</v>
      </c>
      <c r="F88" s="75" t="e">
        <f t="shared" si="6"/>
        <v>#N/A</v>
      </c>
      <c r="G88" t="str">
        <f>IF((ISERROR((VLOOKUP(B88,Calculation!C$2:C$548,1,FALSE)))),"not entered","")</f>
        <v/>
      </c>
    </row>
    <row r="89" spans="2:7">
      <c r="B89" s="72" t="s">
        <v>11</v>
      </c>
      <c r="C89" s="74" t="str">
        <f t="shared" si="4"/>
        <v xml:space="preserve"> </v>
      </c>
      <c r="D89" s="74" t="str">
        <f t="shared" si="5"/>
        <v xml:space="preserve"> </v>
      </c>
      <c r="E89" s="130">
        <v>1.1574074074074073E-5</v>
      </c>
      <c r="F89" s="75" t="e">
        <f t="shared" si="6"/>
        <v>#N/A</v>
      </c>
      <c r="G89" t="str">
        <f>IF((ISERROR((VLOOKUP(B89,Calculation!C$2:C$548,1,FALSE)))),"not entered","")</f>
        <v/>
      </c>
    </row>
    <row r="90" spans="2:7">
      <c r="B90" s="72" t="s">
        <v>11</v>
      </c>
      <c r="C90" s="74" t="str">
        <f t="shared" si="4"/>
        <v xml:space="preserve"> </v>
      </c>
      <c r="D90" s="74" t="str">
        <f t="shared" si="5"/>
        <v xml:space="preserve"> </v>
      </c>
      <c r="E90" s="130">
        <v>1.1574074074074073E-5</v>
      </c>
      <c r="F90" s="75" t="e">
        <f t="shared" si="6"/>
        <v>#N/A</v>
      </c>
      <c r="G90" t="str">
        <f>IF((ISERROR((VLOOKUP(B90,Calculation!C$2:C$548,1,FALSE)))),"not entered","")</f>
        <v/>
      </c>
    </row>
    <row r="91" spans="2:7">
      <c r="B91" s="72" t="s">
        <v>11</v>
      </c>
      <c r="C91" s="74" t="str">
        <f t="shared" si="4"/>
        <v xml:space="preserve"> </v>
      </c>
      <c r="D91" s="74" t="str">
        <f t="shared" si="5"/>
        <v xml:space="preserve"> </v>
      </c>
      <c r="E91" s="130">
        <v>1.1574074074074073E-5</v>
      </c>
      <c r="F91" s="75" t="e">
        <f t="shared" si="6"/>
        <v>#N/A</v>
      </c>
      <c r="G91" t="str">
        <f>IF((ISERROR((VLOOKUP(B91,Calculation!C$2:C$548,1,FALSE)))),"not entered","")</f>
        <v/>
      </c>
    </row>
    <row r="92" spans="2:7">
      <c r="B92" s="72" t="s">
        <v>11</v>
      </c>
      <c r="C92" s="74" t="str">
        <f t="shared" si="4"/>
        <v xml:space="preserve"> </v>
      </c>
      <c r="D92" s="74" t="str">
        <f t="shared" si="5"/>
        <v xml:space="preserve"> </v>
      </c>
      <c r="E92" s="130">
        <v>1.1574074074074073E-5</v>
      </c>
      <c r="F92" s="75" t="e">
        <f t="shared" si="6"/>
        <v>#N/A</v>
      </c>
      <c r="G92" t="str">
        <f>IF((ISERROR((VLOOKUP(B92,Calculation!C$2:C$548,1,FALSE)))),"not entered","")</f>
        <v/>
      </c>
    </row>
    <row r="93" spans="2:7">
      <c r="B93" s="72" t="s">
        <v>11</v>
      </c>
      <c r="C93" s="74" t="str">
        <f t="shared" si="4"/>
        <v xml:space="preserve"> </v>
      </c>
      <c r="D93" s="74" t="str">
        <f t="shared" si="5"/>
        <v xml:space="preserve"> </v>
      </c>
      <c r="E93" s="130">
        <v>1.1574074074074073E-5</v>
      </c>
      <c r="F93" s="75" t="e">
        <f t="shared" si="6"/>
        <v>#N/A</v>
      </c>
      <c r="G93" t="str">
        <f>IF((ISERROR((VLOOKUP(B93,Calculation!C$2:C$548,1,FALSE)))),"not entered","")</f>
        <v/>
      </c>
    </row>
    <row r="94" spans="2:7">
      <c r="B94" s="72" t="s">
        <v>11</v>
      </c>
      <c r="C94" s="74" t="str">
        <f t="shared" si="4"/>
        <v xml:space="preserve"> </v>
      </c>
      <c r="D94" s="74" t="str">
        <f t="shared" si="5"/>
        <v xml:space="preserve"> </v>
      </c>
      <c r="E94" s="130">
        <v>1.1574074074074073E-5</v>
      </c>
      <c r="F94" s="75" t="e">
        <f t="shared" si="6"/>
        <v>#N/A</v>
      </c>
      <c r="G94" t="str">
        <f>IF((ISERROR((VLOOKUP(B94,Calculation!C$2:C$548,1,FALSE)))),"not entered","")</f>
        <v/>
      </c>
    </row>
    <row r="95" spans="2:7">
      <c r="B95" s="72" t="s">
        <v>11</v>
      </c>
      <c r="C95" s="74" t="str">
        <f t="shared" si="4"/>
        <v xml:space="preserve"> </v>
      </c>
      <c r="D95" s="74" t="str">
        <f t="shared" si="5"/>
        <v xml:space="preserve"> </v>
      </c>
      <c r="E95" s="130">
        <v>1.1574074074074073E-5</v>
      </c>
      <c r="F95" s="75" t="e">
        <f t="shared" si="6"/>
        <v>#N/A</v>
      </c>
      <c r="G95" t="str">
        <f>IF((ISERROR((VLOOKUP(B95,Calculation!C$2:C$548,1,FALSE)))),"not entered","")</f>
        <v/>
      </c>
    </row>
    <row r="96" spans="2:7">
      <c r="B96" s="72" t="s">
        <v>11</v>
      </c>
      <c r="C96" s="74" t="str">
        <f t="shared" si="4"/>
        <v xml:space="preserve"> </v>
      </c>
      <c r="D96" s="74" t="str">
        <f t="shared" si="5"/>
        <v xml:space="preserve"> </v>
      </c>
      <c r="E96" s="130">
        <v>1.1574074074074073E-5</v>
      </c>
      <c r="F96" s="75" t="e">
        <f t="shared" ref="F96:F127" si="7">(VLOOKUP(C96,C$4:E$5,3,FALSE))/(E96/10000)</f>
        <v>#N/A</v>
      </c>
      <c r="G96" t="str">
        <f>IF((ISERROR((VLOOKUP(B96,Calculation!C$2:C$548,1,FALSE)))),"not entered","")</f>
        <v/>
      </c>
    </row>
    <row r="97" spans="2:7">
      <c r="B97" s="72" t="s">
        <v>11</v>
      </c>
      <c r="C97" s="74" t="str">
        <f t="shared" si="4"/>
        <v xml:space="preserve"> </v>
      </c>
      <c r="D97" s="74" t="str">
        <f t="shared" si="5"/>
        <v xml:space="preserve"> </v>
      </c>
      <c r="E97" s="130">
        <v>1.1574074074074073E-5</v>
      </c>
      <c r="F97" s="75" t="e">
        <f t="shared" si="7"/>
        <v>#N/A</v>
      </c>
      <c r="G97" t="str">
        <f>IF((ISERROR((VLOOKUP(B97,Calculation!C$2:C$548,1,FALSE)))),"not entered","")</f>
        <v/>
      </c>
    </row>
    <row r="98" spans="2:7">
      <c r="B98" s="72" t="s">
        <v>11</v>
      </c>
      <c r="C98" s="74" t="str">
        <f t="shared" si="4"/>
        <v xml:space="preserve"> </v>
      </c>
      <c r="D98" s="74" t="str">
        <f t="shared" si="5"/>
        <v xml:space="preserve"> </v>
      </c>
      <c r="E98" s="130">
        <v>1.1574074074074073E-5</v>
      </c>
      <c r="F98" s="75" t="e">
        <f t="shared" si="7"/>
        <v>#N/A</v>
      </c>
      <c r="G98" t="str">
        <f>IF((ISERROR((VLOOKUP(B98,Calculation!C$2:C$548,1,FALSE)))),"not entered","")</f>
        <v/>
      </c>
    </row>
    <row r="99" spans="2:7">
      <c r="B99" s="72" t="s">
        <v>11</v>
      </c>
      <c r="C99" s="74" t="str">
        <f t="shared" si="4"/>
        <v xml:space="preserve"> </v>
      </c>
      <c r="D99" s="74" t="str">
        <f t="shared" si="5"/>
        <v xml:space="preserve"> </v>
      </c>
      <c r="E99" s="130">
        <v>1.1574074074074073E-5</v>
      </c>
      <c r="F99" s="75" t="e">
        <f t="shared" si="7"/>
        <v>#N/A</v>
      </c>
      <c r="G99" t="str">
        <f>IF((ISERROR((VLOOKUP(B99,Calculation!C$2:C$548,1,FALSE)))),"not entered","")</f>
        <v/>
      </c>
    </row>
    <row r="100" spans="2:7">
      <c r="B100" s="72" t="s">
        <v>11</v>
      </c>
      <c r="C100" s="74" t="str">
        <f t="shared" si="4"/>
        <v xml:space="preserve"> </v>
      </c>
      <c r="D100" s="74" t="str">
        <f t="shared" si="5"/>
        <v xml:space="preserve"> </v>
      </c>
      <c r="E100" s="130">
        <v>1.1574074074074073E-5</v>
      </c>
      <c r="F100" s="75" t="e">
        <f t="shared" si="7"/>
        <v>#N/A</v>
      </c>
      <c r="G100" t="str">
        <f>IF((ISERROR((VLOOKUP(B100,Calculation!C$2:C$548,1,FALSE)))),"not entered","")</f>
        <v/>
      </c>
    </row>
    <row r="101" spans="2:7">
      <c r="B101" s="72" t="s">
        <v>11</v>
      </c>
      <c r="C101" s="74" t="str">
        <f t="shared" si="4"/>
        <v xml:space="preserve"> </v>
      </c>
      <c r="D101" s="74" t="str">
        <f t="shared" si="5"/>
        <v xml:space="preserve"> </v>
      </c>
      <c r="E101" s="130">
        <v>1.1574074074074073E-5</v>
      </c>
      <c r="F101" s="75" t="e">
        <f t="shared" si="7"/>
        <v>#N/A</v>
      </c>
      <c r="G101" t="str">
        <f>IF((ISERROR((VLOOKUP(B101,Calculation!C$2:C$548,1,FALSE)))),"not entered","")</f>
        <v/>
      </c>
    </row>
    <row r="102" spans="2:7">
      <c r="B102" s="72" t="s">
        <v>11</v>
      </c>
      <c r="C102" s="74" t="str">
        <f t="shared" si="4"/>
        <v xml:space="preserve"> </v>
      </c>
      <c r="D102" s="74" t="str">
        <f t="shared" si="5"/>
        <v xml:space="preserve"> </v>
      </c>
      <c r="E102" s="130">
        <v>1.1574074074074073E-5</v>
      </c>
      <c r="F102" s="75" t="e">
        <f t="shared" si="7"/>
        <v>#N/A</v>
      </c>
      <c r="G102" t="str">
        <f>IF((ISERROR((VLOOKUP(B102,Calculation!C$2:C$548,1,FALSE)))),"not entered","")</f>
        <v/>
      </c>
    </row>
    <row r="103" spans="2:7">
      <c r="B103" s="72" t="s">
        <v>11</v>
      </c>
      <c r="C103" s="74" t="str">
        <f t="shared" si="4"/>
        <v xml:space="preserve"> </v>
      </c>
      <c r="D103" s="74" t="str">
        <f t="shared" si="5"/>
        <v xml:space="preserve"> </v>
      </c>
      <c r="E103" s="130">
        <v>1.1574074074074073E-5</v>
      </c>
      <c r="F103" s="75" t="e">
        <f t="shared" si="7"/>
        <v>#N/A</v>
      </c>
      <c r="G103" t="str">
        <f>IF((ISERROR((VLOOKUP(B103,Calculation!C$2:C$548,1,FALSE)))),"not entered","")</f>
        <v/>
      </c>
    </row>
    <row r="104" spans="2:7">
      <c r="B104" s="72" t="s">
        <v>11</v>
      </c>
      <c r="C104" s="74" t="str">
        <f t="shared" si="4"/>
        <v xml:space="preserve"> </v>
      </c>
      <c r="D104" s="74" t="str">
        <f t="shared" si="5"/>
        <v xml:space="preserve"> </v>
      </c>
      <c r="E104" s="130">
        <v>1.1574074074074073E-5</v>
      </c>
      <c r="F104" s="75" t="e">
        <f t="shared" si="7"/>
        <v>#N/A</v>
      </c>
      <c r="G104" t="str">
        <f>IF((ISERROR((VLOOKUP(B104,Calculation!C$2:C$548,1,FALSE)))),"not entered","")</f>
        <v/>
      </c>
    </row>
    <row r="105" spans="2:7">
      <c r="B105" s="72" t="s">
        <v>11</v>
      </c>
      <c r="C105" s="74" t="str">
        <f t="shared" si="4"/>
        <v xml:space="preserve"> </v>
      </c>
      <c r="D105" s="74" t="str">
        <f t="shared" si="5"/>
        <v xml:space="preserve"> </v>
      </c>
      <c r="E105" s="130">
        <v>1.1574074074074073E-5</v>
      </c>
      <c r="F105" s="75" t="e">
        <f t="shared" si="7"/>
        <v>#N/A</v>
      </c>
      <c r="G105" t="str">
        <f>IF((ISERROR((VLOOKUP(B105,Calculation!C$2:C$548,1,FALSE)))),"not entered","")</f>
        <v/>
      </c>
    </row>
    <row r="106" spans="2:7">
      <c r="B106" s="72" t="s">
        <v>11</v>
      </c>
      <c r="C106" s="74" t="str">
        <f t="shared" si="4"/>
        <v xml:space="preserve"> </v>
      </c>
      <c r="D106" s="74" t="str">
        <f t="shared" si="5"/>
        <v xml:space="preserve"> </v>
      </c>
      <c r="E106" s="130">
        <v>1.1574074074074073E-5</v>
      </c>
      <c r="F106" s="75" t="e">
        <f t="shared" si="7"/>
        <v>#N/A</v>
      </c>
      <c r="G106" t="str">
        <f>IF((ISERROR((VLOOKUP(B106,Calculation!C$2:C$548,1,FALSE)))),"not entered","")</f>
        <v/>
      </c>
    </row>
    <row r="107" spans="2:7">
      <c r="B107" s="72" t="s">
        <v>11</v>
      </c>
      <c r="C107" s="74" t="str">
        <f t="shared" si="4"/>
        <v xml:space="preserve"> </v>
      </c>
      <c r="D107" s="74" t="str">
        <f t="shared" si="5"/>
        <v xml:space="preserve"> </v>
      </c>
      <c r="E107" s="130">
        <v>1.1574074074074073E-5</v>
      </c>
      <c r="F107" s="75" t="e">
        <f t="shared" si="7"/>
        <v>#N/A</v>
      </c>
      <c r="G107" t="str">
        <f>IF((ISERROR((VLOOKUP(B107,Calculation!C$2:C$548,1,FALSE)))),"not entered","")</f>
        <v/>
      </c>
    </row>
    <row r="108" spans="2:7">
      <c r="B108" s="72" t="s">
        <v>11</v>
      </c>
      <c r="C108" s="74" t="str">
        <f t="shared" si="4"/>
        <v xml:space="preserve"> </v>
      </c>
      <c r="D108" s="74" t="str">
        <f t="shared" si="5"/>
        <v xml:space="preserve"> </v>
      </c>
      <c r="E108" s="130">
        <v>1.1574074074074073E-5</v>
      </c>
      <c r="F108" s="75" t="e">
        <f t="shared" si="7"/>
        <v>#N/A</v>
      </c>
      <c r="G108" t="str">
        <f>IF((ISERROR((VLOOKUP(B108,Calculation!C$2:C$548,1,FALSE)))),"not entered","")</f>
        <v/>
      </c>
    </row>
    <row r="109" spans="2:7">
      <c r="B109" s="72" t="s">
        <v>11</v>
      </c>
      <c r="C109" s="74" t="str">
        <f t="shared" si="4"/>
        <v xml:space="preserve"> </v>
      </c>
      <c r="D109" s="74" t="str">
        <f t="shared" si="5"/>
        <v xml:space="preserve"> </v>
      </c>
      <c r="E109" s="130">
        <v>1.1574074074074073E-5</v>
      </c>
      <c r="F109" s="75" t="e">
        <f t="shared" si="7"/>
        <v>#N/A</v>
      </c>
      <c r="G109" t="str">
        <f>IF((ISERROR((VLOOKUP(B109,Calculation!C$2:C$548,1,FALSE)))),"not entered","")</f>
        <v/>
      </c>
    </row>
    <row r="110" spans="2:7">
      <c r="B110" s="72" t="s">
        <v>11</v>
      </c>
      <c r="C110" s="74" t="str">
        <f t="shared" si="4"/>
        <v xml:space="preserve"> </v>
      </c>
      <c r="D110" s="74" t="str">
        <f t="shared" si="5"/>
        <v xml:space="preserve"> </v>
      </c>
      <c r="E110" s="130">
        <v>1.1574074074074073E-5</v>
      </c>
      <c r="F110" s="75" t="e">
        <f t="shared" si="7"/>
        <v>#N/A</v>
      </c>
      <c r="G110" t="str">
        <f>IF((ISERROR((VLOOKUP(B110,Calculation!C$2:C$548,1,FALSE)))),"not entered","")</f>
        <v/>
      </c>
    </row>
    <row r="111" spans="2:7">
      <c r="B111" s="72" t="s">
        <v>11</v>
      </c>
      <c r="C111" s="74" t="str">
        <f t="shared" si="4"/>
        <v xml:space="preserve"> </v>
      </c>
      <c r="D111" s="74" t="str">
        <f t="shared" si="5"/>
        <v xml:space="preserve"> </v>
      </c>
      <c r="E111" s="130">
        <v>1.1574074074074073E-5</v>
      </c>
      <c r="F111" s="75" t="e">
        <f t="shared" si="7"/>
        <v>#N/A</v>
      </c>
      <c r="G111" t="str">
        <f>IF((ISERROR((VLOOKUP(B111,Calculation!C$2:C$548,1,FALSE)))),"not entered","")</f>
        <v/>
      </c>
    </row>
    <row r="112" spans="2:7">
      <c r="B112" s="72" t="s">
        <v>11</v>
      </c>
      <c r="C112" s="74" t="str">
        <f t="shared" si="4"/>
        <v xml:space="preserve"> </v>
      </c>
      <c r="D112" s="74" t="str">
        <f t="shared" si="5"/>
        <v xml:space="preserve"> </v>
      </c>
      <c r="E112" s="130">
        <v>1.1574074074074073E-5</v>
      </c>
      <c r="F112" s="75" t="e">
        <f t="shared" si="7"/>
        <v>#N/A</v>
      </c>
      <c r="G112" t="str">
        <f>IF((ISERROR((VLOOKUP(B112,Calculation!C$2:C$548,1,FALSE)))),"not entered","")</f>
        <v/>
      </c>
    </row>
    <row r="113" spans="2:7">
      <c r="B113" s="72" t="s">
        <v>11</v>
      </c>
      <c r="C113" s="74" t="str">
        <f t="shared" si="4"/>
        <v xml:space="preserve"> </v>
      </c>
      <c r="D113" s="74" t="str">
        <f t="shared" si="5"/>
        <v xml:space="preserve"> </v>
      </c>
      <c r="E113" s="130">
        <v>1.1574074074074073E-5</v>
      </c>
      <c r="F113" s="75" t="e">
        <f t="shared" si="7"/>
        <v>#N/A</v>
      </c>
      <c r="G113" t="str">
        <f>IF((ISERROR((VLOOKUP(B113,Calculation!C$2:C$548,1,FALSE)))),"not entered","")</f>
        <v/>
      </c>
    </row>
    <row r="114" spans="2:7">
      <c r="B114" s="72" t="s">
        <v>11</v>
      </c>
      <c r="C114" s="74" t="str">
        <f t="shared" si="4"/>
        <v xml:space="preserve"> </v>
      </c>
      <c r="D114" s="74" t="str">
        <f t="shared" si="5"/>
        <v xml:space="preserve"> </v>
      </c>
      <c r="E114" s="130">
        <v>1.1574074074074073E-5</v>
      </c>
      <c r="F114" s="75" t="e">
        <f t="shared" si="7"/>
        <v>#N/A</v>
      </c>
      <c r="G114" t="str">
        <f>IF((ISERROR((VLOOKUP(B114,Calculation!C$2:C$548,1,FALSE)))),"not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IF((ISERROR((VLOOKUP(B115,Calculation!C$2:C$548,1,FALSE)))),"not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IF((ISERROR((VLOOKUP(B116,Calculation!C$2:C$548,1,FALSE)))),"not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IF((ISERROR((VLOOKUP(B117,Calculation!C$2:C$548,1,FALSE)))),"not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IF((ISERROR((VLOOKUP(B118,Calculation!C$2:C$548,1,FALSE)))),"not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IF((ISERROR((VLOOKUP(B119,Calculation!C$2:C$548,1,FALSE)))),"not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IF((ISERROR((VLOOKUP(B120,Calculation!C$2:C$548,1,FALSE)))),"not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IF((ISERROR((VLOOKUP(B121,Calculation!C$2:C$548,1,FALSE)))),"not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IF((ISERROR((VLOOKUP(B122,Calculation!C$2:C$548,1,FALSE)))),"not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IF((ISERROR((VLOOKUP(B123,Calculation!C$2:C$548,1,FALSE)))),"not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IF((ISERROR((VLOOKUP(B124,Calculation!C$2:C$548,1,FALSE)))),"not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IF((ISERROR((VLOOKUP(B125,Calculation!C$2:C$548,1,FALSE)))),"not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IF((ISERROR((VLOOKUP(B126,Calculation!C$2:C$548,1,FALSE)))),"not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IF((ISERROR((VLOOKUP(B127,Calculation!C$2:C$548,1,FALSE)))),"not entered","")</f>
        <v/>
      </c>
    </row>
    <row r="128" spans="2:7">
      <c r="B128" s="72" t="s">
        <v>11</v>
      </c>
      <c r="C128" s="74" t="str">
        <f t="shared" ref="C128:C191" si="8">VLOOKUP(B128,name,3,FALSE)</f>
        <v xml:space="preserve"> </v>
      </c>
      <c r="D128" s="74" t="str">
        <f t="shared" ref="D128:D191" si="9">VLOOKUP(B128,name,2,FALSE)</f>
        <v xml:space="preserve"> </v>
      </c>
      <c r="E128" s="130">
        <v>1.1574074074074073E-5</v>
      </c>
      <c r="F128" s="75" t="e">
        <f t="shared" ref="F128:F159" si="10">(VLOOKUP(C128,C$4:E$5,3,FALSE))/(E128/10000)</f>
        <v>#N/A</v>
      </c>
      <c r="G128" t="str">
        <f>IF((ISERROR((VLOOKUP(B128,Calculation!C$2:C$548,1,FALSE)))),"not entered","")</f>
        <v/>
      </c>
    </row>
    <row r="129" spans="2:7">
      <c r="B129" s="72" t="s">
        <v>11</v>
      </c>
      <c r="C129" s="74" t="str">
        <f t="shared" si="8"/>
        <v xml:space="preserve"> </v>
      </c>
      <c r="D129" s="74" t="str">
        <f t="shared" si="9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IF((ISERROR((VLOOKUP(B129,Calculation!C$2:C$548,1,FALSE)))),"not entered","")</f>
        <v/>
      </c>
    </row>
    <row r="130" spans="2:7">
      <c r="B130" s="72" t="s">
        <v>11</v>
      </c>
      <c r="C130" s="74" t="str">
        <f t="shared" si="8"/>
        <v xml:space="preserve"> </v>
      </c>
      <c r="D130" s="74" t="str">
        <f t="shared" si="9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IF((ISERROR((VLOOKUP(B130,Calculation!C$2:C$548,1,FALSE)))),"not entered","")</f>
        <v/>
      </c>
    </row>
    <row r="131" spans="2:7">
      <c r="B131" s="72" t="s">
        <v>11</v>
      </c>
      <c r="C131" s="74" t="str">
        <f t="shared" si="8"/>
        <v xml:space="preserve"> </v>
      </c>
      <c r="D131" s="74" t="str">
        <f t="shared" si="9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IF((ISERROR((VLOOKUP(B131,Calculation!C$2:C$548,1,FALSE)))),"not entered","")</f>
        <v/>
      </c>
    </row>
    <row r="132" spans="2:7">
      <c r="B132" s="72" t="s">
        <v>11</v>
      </c>
      <c r="C132" s="74" t="str">
        <f t="shared" si="8"/>
        <v xml:space="preserve"> </v>
      </c>
      <c r="D132" s="74" t="str">
        <f t="shared" si="9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IF((ISERROR((VLOOKUP(B132,Calculation!C$2:C$548,1,FALSE)))),"not entered","")</f>
        <v/>
      </c>
    </row>
    <row r="133" spans="2:7">
      <c r="B133" s="72" t="s">
        <v>11</v>
      </c>
      <c r="C133" s="74" t="str">
        <f t="shared" si="8"/>
        <v xml:space="preserve"> </v>
      </c>
      <c r="D133" s="74" t="str">
        <f t="shared" si="9"/>
        <v xml:space="preserve"> </v>
      </c>
      <c r="E133" s="130">
        <v>1.1574074074074073E-5</v>
      </c>
      <c r="F133" s="75" t="e">
        <f t="shared" si="10"/>
        <v>#N/A</v>
      </c>
      <c r="G133" t="str">
        <f>IF((ISERROR((VLOOKUP(B133,Calculation!C$2:C$548,1,FALSE)))),"not entered","")</f>
        <v/>
      </c>
    </row>
    <row r="134" spans="2:7">
      <c r="B134" s="72" t="s">
        <v>11</v>
      </c>
      <c r="C134" s="74" t="str">
        <f t="shared" si="8"/>
        <v xml:space="preserve"> </v>
      </c>
      <c r="D134" s="74" t="str">
        <f t="shared" si="9"/>
        <v xml:space="preserve"> </v>
      </c>
      <c r="E134" s="130">
        <v>1.1574074074074073E-5</v>
      </c>
      <c r="F134" s="75" t="e">
        <f t="shared" si="10"/>
        <v>#N/A</v>
      </c>
      <c r="G134" t="str">
        <f>IF((ISERROR((VLOOKUP(B134,Calculation!C$2:C$548,1,FALSE)))),"not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IF((ISERROR((VLOOKUP(B135,Calculation!C$2:C$548,1,FALSE)))),"not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IF((ISERROR((VLOOKUP(B136,Calculation!C$2:C$548,1,FALSE)))),"not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IF((ISERROR((VLOOKUP(B137,Calculation!C$2:C$548,1,FALSE)))),"not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IF((ISERROR((VLOOKUP(B138,Calculation!C$2:C$548,1,FALSE)))),"not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IF((ISERROR((VLOOKUP(B139,Calculation!C$2:C$548,1,FALSE)))),"not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IF((ISERROR((VLOOKUP(B140,Calculation!C$2:C$548,1,FALSE)))),"not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IF((ISERROR((VLOOKUP(B141,Calculation!C$2:C$548,1,FALSE)))),"not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IF((ISERROR((VLOOKUP(B142,Calculation!C$2:C$548,1,FALSE)))),"not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IF((ISERROR((VLOOKUP(B143,Calculation!C$2:C$548,1,FALSE)))),"not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IF((ISERROR((VLOOKUP(B144,Calculation!C$2:C$548,1,FALSE)))),"not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IF((ISERROR((VLOOKUP(B145,Calculation!C$2:C$548,1,FALSE)))),"not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IF((ISERROR((VLOOKUP(B146,Calculation!C$2:C$548,1,FALSE)))),"not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IF((ISERROR((VLOOKUP(B147,Calculation!C$2:C$548,1,FALSE)))),"not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IF((ISERROR((VLOOKUP(B148,Calculation!C$2:C$548,1,FALSE)))),"not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IF((ISERROR((VLOOKUP(B149,Calculation!C$2:C$548,1,FALSE)))),"not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IF((ISERROR((VLOOKUP(B150,Calculation!C$2:C$548,1,FALSE)))),"not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IF((ISERROR((VLOOKUP(B151,Calculation!C$2:C$548,1,FALSE)))),"not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IF((ISERROR((VLOOKUP(B152,Calculation!C$2:C$548,1,FALSE)))),"not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IF((ISERROR((VLOOKUP(B153,Calculation!C$2:C$548,1,FALSE)))),"not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IF((ISERROR((VLOOKUP(B154,Calculation!C$2:C$548,1,FALSE)))),"not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IF((ISERROR((VLOOKUP(B155,Calculation!C$2:C$548,1,FALSE)))),"not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IF((ISERROR((VLOOKUP(B156,Calculation!C$2:C$548,1,FALSE)))),"not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IF((ISERROR((VLOOKUP(B157,Calculation!C$2:C$548,1,FALSE)))),"not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IF((ISERROR((VLOOKUP(B158,Calculation!C$2:C$548,1,FALSE)))),"not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IF((ISERROR((VLOOKUP(B159,Calculation!C$2:C$548,1,FALSE)))),"not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ref="F160:F191" si="11">(VLOOKUP(C160,C$4:E$5,3,FALSE))/(E160/10000)</f>
        <v>#N/A</v>
      </c>
      <c r="G160" t="str">
        <f>IF((ISERROR((VLOOKUP(B160,Calculation!C$2:C$548,1,FALSE)))),"not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1"/>
        <v>#N/A</v>
      </c>
      <c r="G161" t="str">
        <f>IF((ISERROR((VLOOKUP(B161,Calculation!C$2:C$548,1,FALSE)))),"not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1"/>
        <v>#N/A</v>
      </c>
      <c r="G162" t="str">
        <f>IF((ISERROR((VLOOKUP(B162,Calculation!C$2:C$548,1,FALSE)))),"not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1"/>
        <v>#N/A</v>
      </c>
      <c r="G163" t="str">
        <f>IF((ISERROR((VLOOKUP(B163,Calculation!C$2:C$548,1,FALSE)))),"not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1"/>
        <v>#N/A</v>
      </c>
      <c r="G164" t="str">
        <f>IF((ISERROR((VLOOKUP(B164,Calculation!C$2:C$548,1,FALSE)))),"not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1"/>
        <v>#N/A</v>
      </c>
      <c r="G165" t="str">
        <f>IF((ISERROR((VLOOKUP(B165,Calculation!C$2:C$548,1,FALSE)))),"not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si="11"/>
        <v>#N/A</v>
      </c>
      <c r="G166" t="str">
        <f>IF((ISERROR((VLOOKUP(B166,Calculation!C$2:C$548,1,FALSE)))),"not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IF((ISERROR((VLOOKUP(B167,Calculation!C$2:C$548,1,FALSE)))),"not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IF((ISERROR((VLOOKUP(B168,Calculation!C$2:C$548,1,FALSE)))),"not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IF((ISERROR((VLOOKUP(B169,Calculation!C$2:C$548,1,FALSE)))),"not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IF((ISERROR((VLOOKUP(B170,Calculation!C$2:C$548,1,FALSE)))),"not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IF((ISERROR((VLOOKUP(B171,Calculation!C$2:C$548,1,FALSE)))),"not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IF((ISERROR((VLOOKUP(B172,Calculation!C$2:C$548,1,FALSE)))),"not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IF((ISERROR((VLOOKUP(B173,Calculation!C$2:C$548,1,FALSE)))),"not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IF((ISERROR((VLOOKUP(B174,Calculation!C$2:C$548,1,FALSE)))),"not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IF((ISERROR((VLOOKUP(B175,Calculation!C$2:C$548,1,FALSE)))),"not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IF((ISERROR((VLOOKUP(B176,Calculation!C$2:C$548,1,FALSE)))),"not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IF((ISERROR((VLOOKUP(B177,Calculation!C$2:C$548,1,FALSE)))),"not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IF((ISERROR((VLOOKUP(B178,Calculation!C$2:C$548,1,FALSE)))),"not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IF((ISERROR((VLOOKUP(B179,Calculation!C$2:C$548,1,FALSE)))),"not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IF((ISERROR((VLOOKUP(B180,Calculation!C$2:C$548,1,FALSE)))),"not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IF((ISERROR((VLOOKUP(B181,Calculation!C$2:C$548,1,FALSE)))),"not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IF((ISERROR((VLOOKUP(B182,Calculation!C$2:C$548,1,FALSE)))),"not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IF((ISERROR((VLOOKUP(B183,Calculation!C$2:C$548,1,FALSE)))),"not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IF((ISERROR((VLOOKUP(B184,Calculation!C$2:C$548,1,FALSE)))),"not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IF((ISERROR((VLOOKUP(B185,Calculation!C$2:C$548,1,FALSE)))),"not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IF((ISERROR((VLOOKUP(B186,Calculation!C$2:C$548,1,FALSE)))),"not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IF((ISERROR((VLOOKUP(B187,Calculation!C$2:C$548,1,FALSE)))),"not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IF((ISERROR((VLOOKUP(B188,Calculation!C$2:C$548,1,FALSE)))),"not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IF((ISERROR((VLOOKUP(B189,Calculation!C$2:C$548,1,FALSE)))),"not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IF((ISERROR((VLOOKUP(B190,Calculation!C$2:C$548,1,FALSE)))),"not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IF((ISERROR((VLOOKUP(B191,Calculation!C$2:C$548,1,FALSE)))),"not entered","")</f>
        <v/>
      </c>
    </row>
    <row r="192" spans="2:7">
      <c r="B192" s="72" t="s">
        <v>11</v>
      </c>
      <c r="C192" s="74" t="str">
        <f t="shared" ref="C192:C198" si="12">VLOOKUP(B192,name,3,FALSE)</f>
        <v xml:space="preserve"> </v>
      </c>
      <c r="D192" s="74" t="str">
        <f t="shared" ref="D192:D198" si="13">VLOOKUP(B192,name,2,FALSE)</f>
        <v xml:space="preserve"> </v>
      </c>
      <c r="E192" s="130">
        <v>1.1574074074074073E-5</v>
      </c>
      <c r="F192" s="75" t="e">
        <f t="shared" ref="F192:F198" si="14">(VLOOKUP(C192,C$4:E$5,3,FALSE))/(E192/10000)</f>
        <v>#N/A</v>
      </c>
      <c r="G192" t="str">
        <f>IF((ISERROR((VLOOKUP(B192,Calculation!C$2:C$548,1,FALSE)))),"not entered","")</f>
        <v/>
      </c>
    </row>
    <row r="193" spans="2:7">
      <c r="B193" s="72" t="s">
        <v>11</v>
      </c>
      <c r="C193" s="74" t="str">
        <f t="shared" si="12"/>
        <v xml:space="preserve"> </v>
      </c>
      <c r="D193" s="74" t="str">
        <f t="shared" si="13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IF((ISERROR((VLOOKUP(B193,Calculation!C$2:C$548,1,FALSE)))),"not entered","")</f>
        <v/>
      </c>
    </row>
    <row r="194" spans="2:7">
      <c r="B194" s="72" t="s">
        <v>11</v>
      </c>
      <c r="C194" s="74" t="str">
        <f t="shared" si="12"/>
        <v xml:space="preserve"> </v>
      </c>
      <c r="D194" s="74" t="str">
        <f t="shared" si="13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IF((ISERROR((VLOOKUP(B194,Calculation!C$2:C$548,1,FALSE)))),"not entered","")</f>
        <v/>
      </c>
    </row>
    <row r="195" spans="2:7">
      <c r="B195" s="72" t="s">
        <v>11</v>
      </c>
      <c r="C195" s="74" t="str">
        <f t="shared" si="12"/>
        <v xml:space="preserve"> </v>
      </c>
      <c r="D195" s="74" t="str">
        <f t="shared" si="13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IF((ISERROR((VLOOKUP(B195,Calculation!C$2:C$548,1,FALSE)))),"not entered","")</f>
        <v/>
      </c>
    </row>
    <row r="196" spans="2:7">
      <c r="B196" s="72" t="s">
        <v>11</v>
      </c>
      <c r="C196" s="74" t="str">
        <f t="shared" si="12"/>
        <v xml:space="preserve"> </v>
      </c>
      <c r="D196" s="74" t="str">
        <f t="shared" si="13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IF((ISERROR((VLOOKUP(B196,Calculation!C$2:C$548,1,FALSE)))),"not entered","")</f>
        <v/>
      </c>
    </row>
    <row r="197" spans="2:7">
      <c r="B197" s="72" t="s">
        <v>11</v>
      </c>
      <c r="C197" s="74" t="str">
        <f t="shared" si="12"/>
        <v xml:space="preserve"> </v>
      </c>
      <c r="D197" s="74" t="str">
        <f t="shared" si="13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IF((ISERROR((VLOOKUP(B197,Calculation!C$2:C$548,1,FALSE)))),"not entered","")</f>
        <v/>
      </c>
    </row>
    <row r="198" spans="2:7">
      <c r="B198" s="72" t="s">
        <v>11</v>
      </c>
      <c r="C198" s="74" t="str">
        <f t="shared" si="12"/>
        <v xml:space="preserve"> </v>
      </c>
      <c r="D198" s="74" t="str">
        <f t="shared" si="13"/>
        <v xml:space="preserve"> </v>
      </c>
      <c r="E198" s="130">
        <v>1.1574074074074073E-5</v>
      </c>
      <c r="F198" s="75" t="e">
        <f t="shared" si="14"/>
        <v>#N/A</v>
      </c>
      <c r="G198" t="str">
        <f>IF((ISERROR((VLOOKUP(B198,Calculation!C$2:C$548,1,FALSE)))),"not entered","")</f>
        <v/>
      </c>
    </row>
    <row r="199" spans="2:7" ht="13.5" thickBot="1">
      <c r="B199" s="76"/>
      <c r="C199" s="77"/>
      <c r="D199" s="77"/>
      <c r="E199" s="78"/>
      <c r="F199" s="79"/>
    </row>
  </sheetData>
  <phoneticPr fontId="2" type="noConversion"/>
  <conditionalFormatting sqref="B1:B1048576">
    <cfRule type="cellIs" dxfId="30" priority="1" stopIfTrue="1" operator="equal">
      <formula>"x"</formula>
    </cfRule>
  </conditionalFormatting>
  <conditionalFormatting sqref="G4:G199">
    <cfRule type="cellIs" dxfId="29" priority="2" stopIfTrue="1" operator="equal">
      <formula>#N/A</formula>
    </cfRule>
  </conditionalFormatting>
  <pageMargins left="0.75" right="0.75" top="1" bottom="1" header="0.5" footer="0.5"/>
  <headerFooter alignWithMargins="0"/>
  <webPublishItems count="2">
    <webPublishItem id="14938" divId="ebta league Junior_14938" sourceType="range" sourceRef="A1:F10" destinationFile="C:\EBTA\webpages2\ebtaleague\WAVENEY.htm"/>
    <webPublishItem id="28906" divId="ebta league Tristar 3_28906" sourceType="range" sourceRef="A1:F17" destinationFile="C:\A TEER\Web\TEER League 08\Holmwood 3.htm"/>
  </webPublishItems>
</worksheet>
</file>

<file path=xl/worksheets/sheet8.xml><?xml version="1.0" encoding="utf-8"?>
<worksheet xmlns="http://schemas.openxmlformats.org/spreadsheetml/2006/main" xmlns:r="http://schemas.openxmlformats.org/officeDocument/2006/relationships">
  <dimension ref="B1:L206"/>
  <sheetViews>
    <sheetView workbookViewId="0">
      <selection activeCell="B53" sqref="B53"/>
    </sheetView>
  </sheetViews>
  <sheetFormatPr defaultRowHeight="12.75"/>
  <cols>
    <col min="1" max="1" width="3" customWidth="1"/>
    <col min="2" max="2" width="19.28515625" bestFit="1" customWidth="1"/>
    <col min="3" max="3" width="12.85546875" bestFit="1" customWidth="1"/>
    <col min="4" max="4" width="5.140625" bestFit="1" customWidth="1"/>
    <col min="5" max="5" width="8.140625" bestFit="1" customWidth="1"/>
    <col min="6" max="6" width="8.5703125" bestFit="1" customWidth="1"/>
    <col min="10" max="10" width="22.140625" bestFit="1" customWidth="1"/>
  </cols>
  <sheetData>
    <row r="1" spans="2:12">
      <c r="B1" s="30"/>
      <c r="C1" s="57"/>
      <c r="D1" s="31"/>
      <c r="E1" s="32"/>
    </row>
    <row r="2" spans="2:12" ht="15.75">
      <c r="B2" s="48" t="str">
        <f>Races!A7</f>
        <v>Harwich</v>
      </c>
      <c r="C2" s="57"/>
      <c r="D2" s="31"/>
      <c r="E2" s="32"/>
    </row>
    <row r="3" spans="2:12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12">
      <c r="B4" s="128" t="s">
        <v>74</v>
      </c>
      <c r="C4" s="70" t="s">
        <v>110</v>
      </c>
      <c r="D4" s="70"/>
      <c r="E4" s="140">
        <v>8.8645833333333326E-2</v>
      </c>
      <c r="F4" s="71">
        <f>E4/(E4/100)</f>
        <v>100</v>
      </c>
      <c r="G4" t="str">
        <f>IF((ISERROR((VLOOKUP(B4,Calculation!C$2:C$548,1,FALSE)))),"not entered","")</f>
        <v/>
      </c>
      <c r="L4" s="139"/>
    </row>
    <row r="5" spans="2:12">
      <c r="B5" s="72" t="s">
        <v>74</v>
      </c>
      <c r="C5" s="73" t="s">
        <v>111</v>
      </c>
      <c r="D5" s="73"/>
      <c r="E5" s="130">
        <v>8.2465277777777776E-2</v>
      </c>
      <c r="F5" s="75">
        <f>E5/(E5/100)</f>
        <v>100</v>
      </c>
      <c r="G5" t="str">
        <f>IF((ISERROR((VLOOKUP(B5,Calculation!C$2:C$548,1,FALSE)))),"not entered","")</f>
        <v/>
      </c>
      <c r="L5" s="139"/>
    </row>
    <row r="6" spans="2:12">
      <c r="B6" s="72" t="s">
        <v>165</v>
      </c>
      <c r="C6" s="74" t="str">
        <f t="shared" ref="C6:C27" si="0">VLOOKUP(B6,name,3,FALSE)</f>
        <v>Male</v>
      </c>
      <c r="D6" s="74" t="str">
        <f t="shared" ref="D6:D27" si="1">VLOOKUP(B6,name,2,FALSE)</f>
        <v>B2T</v>
      </c>
      <c r="E6" s="130">
        <v>8.4629629629629624E-2</v>
      </c>
      <c r="F6" s="75">
        <f t="shared" ref="F6:F27" si="2">(VLOOKUP(C6,C$4:E$5,3,FALSE))/(E6/10000)</f>
        <v>9744.2560175054696</v>
      </c>
      <c r="G6" t="str">
        <f>IF((ISERROR((VLOOKUP(B6,Calculation!C$2:C$548,1,FALSE)))),"not entered","")</f>
        <v/>
      </c>
      <c r="L6" s="139"/>
    </row>
    <row r="7" spans="2:12">
      <c r="B7" s="72" t="s">
        <v>166</v>
      </c>
      <c r="C7" s="74" t="str">
        <f t="shared" si="0"/>
        <v>Male</v>
      </c>
      <c r="D7" s="74" t="str">
        <f t="shared" si="1"/>
        <v>TAC</v>
      </c>
      <c r="E7" s="130">
        <v>8.4884259259259257E-2</v>
      </c>
      <c r="F7" s="75">
        <f t="shared" si="2"/>
        <v>9715.0259067357511</v>
      </c>
      <c r="G7" t="str">
        <f>IF((ISERROR((VLOOKUP(B7,Calculation!C$2:C$548,1,FALSE)))),"not entered","")</f>
        <v/>
      </c>
      <c r="L7" s="139"/>
    </row>
    <row r="8" spans="2:12">
      <c r="B8" s="72" t="s">
        <v>167</v>
      </c>
      <c r="C8" s="74" t="str">
        <f t="shared" si="0"/>
        <v>Male</v>
      </c>
      <c r="D8" s="74" t="str">
        <f t="shared" si="1"/>
        <v>HWR</v>
      </c>
      <c r="E8" s="130">
        <v>8.4988425925925926E-2</v>
      </c>
      <c r="F8" s="75">
        <f t="shared" si="2"/>
        <v>9703.118616369331</v>
      </c>
      <c r="G8" t="str">
        <f>IF((ISERROR((VLOOKUP(B8,Calculation!C$2:C$548,1,FALSE)))),"not entered","")</f>
        <v/>
      </c>
      <c r="L8" s="139"/>
    </row>
    <row r="9" spans="2:12">
      <c r="B9" s="72" t="s">
        <v>136</v>
      </c>
      <c r="C9" s="74" t="str">
        <f t="shared" si="0"/>
        <v>Male</v>
      </c>
      <c r="D9" s="74" t="str">
        <f t="shared" si="1"/>
        <v>B2T</v>
      </c>
      <c r="E9" s="130">
        <v>8.9606481481481481E-2</v>
      </c>
      <c r="F9" s="75">
        <f t="shared" si="2"/>
        <v>9203.0483079307669</v>
      </c>
      <c r="G9" t="str">
        <f>IF((ISERROR((VLOOKUP(B9,Calculation!C$2:C$548,1,FALSE)))),"not entered","")</f>
        <v/>
      </c>
      <c r="L9" s="139"/>
    </row>
    <row r="10" spans="2:12">
      <c r="B10" s="72" t="s">
        <v>131</v>
      </c>
      <c r="C10" s="74" t="str">
        <f t="shared" si="0"/>
        <v>Male</v>
      </c>
      <c r="D10" s="74" t="str">
        <f t="shared" si="1"/>
        <v>53M</v>
      </c>
      <c r="E10" s="130">
        <v>9.0243055555555562E-2</v>
      </c>
      <c r="F10" s="75">
        <f t="shared" si="2"/>
        <v>9138.1300500192374</v>
      </c>
      <c r="G10" t="str">
        <f>IF((ISERROR((VLOOKUP(B10,Calculation!C$2:C$548,1,FALSE)))),"not entered","")</f>
        <v/>
      </c>
      <c r="L10" s="139"/>
    </row>
    <row r="11" spans="2:12">
      <c r="B11" s="72" t="s">
        <v>168</v>
      </c>
      <c r="C11" s="74" t="str">
        <f t="shared" si="0"/>
        <v>Female</v>
      </c>
      <c r="D11" s="74" t="str">
        <f t="shared" si="1"/>
        <v>CAM</v>
      </c>
      <c r="E11" s="130">
        <v>9.1192129629629637E-2</v>
      </c>
      <c r="F11" s="75">
        <f t="shared" si="2"/>
        <v>9720.7767483183125</v>
      </c>
      <c r="G11" t="str">
        <f>IF((ISERROR((VLOOKUP(B11,Calculation!C$2:C$548,1,FALSE)))),"not entered","")</f>
        <v/>
      </c>
      <c r="L11" s="139"/>
    </row>
    <row r="12" spans="2:12">
      <c r="B12" s="72" t="s">
        <v>169</v>
      </c>
      <c r="C12" s="74" t="str">
        <f t="shared" si="0"/>
        <v>Male</v>
      </c>
      <c r="D12" s="74" t="str">
        <f t="shared" si="1"/>
        <v>TSE</v>
      </c>
      <c r="E12" s="130">
        <v>9.4525462962962978E-2</v>
      </c>
      <c r="F12" s="75">
        <f t="shared" si="2"/>
        <v>8724.1337088282089</v>
      </c>
      <c r="G12" t="str">
        <f>IF((ISERROR((VLOOKUP(B12,Calculation!C$2:C$548,1,FALSE)))),"not entered","")</f>
        <v/>
      </c>
      <c r="L12" s="139"/>
    </row>
    <row r="13" spans="2:12">
      <c r="B13" s="72" t="s">
        <v>298</v>
      </c>
      <c r="C13" s="74" t="str">
        <f t="shared" si="0"/>
        <v>Male</v>
      </c>
      <c r="D13" s="74" t="str">
        <f>VLOOKUP(B13,name,2,FALSE)</f>
        <v>53M</v>
      </c>
      <c r="E13" s="130">
        <v>9.4687499999999994E-2</v>
      </c>
      <c r="F13" s="75">
        <f>(VLOOKUP(C13,C$4:E$5,3,FALSE))/(E13/10000)</f>
        <v>8709.2042537587095</v>
      </c>
      <c r="G13" t="str">
        <f>IF((ISERROR((VLOOKUP(B13,Calculation!C$2:C$548,1,FALSE)))),"not entered","")</f>
        <v/>
      </c>
      <c r="L13" s="139"/>
    </row>
    <row r="14" spans="2:12">
      <c r="B14" s="72" t="s">
        <v>145</v>
      </c>
      <c r="C14" s="74" t="str">
        <f t="shared" si="0"/>
        <v>Male</v>
      </c>
      <c r="D14" s="74" t="str">
        <f t="shared" si="1"/>
        <v>HWR</v>
      </c>
      <c r="E14" s="130">
        <v>9.481481481481481E-2</v>
      </c>
      <c r="F14" s="75">
        <f t="shared" si="2"/>
        <v>8697.509765625</v>
      </c>
      <c r="G14" t="str">
        <f>IF((ISERROR((VLOOKUP(B14,Calculation!C$2:C$548,1,FALSE)))),"not entered","")</f>
        <v/>
      </c>
      <c r="L14" s="139"/>
    </row>
    <row r="15" spans="2:12">
      <c r="B15" s="72" t="s">
        <v>210</v>
      </c>
      <c r="C15" s="74" t="str">
        <f t="shared" si="0"/>
        <v>Female</v>
      </c>
      <c r="D15" s="74" t="str">
        <f>VLOOKUP(B15,name,2,FALSE)</f>
        <v>B2T</v>
      </c>
      <c r="E15" s="130">
        <v>9.5324074074074075E-2</v>
      </c>
      <c r="F15" s="75">
        <f>(VLOOKUP(C15,C$4:E$5,3,FALSE))/(E15/10000)</f>
        <v>9299.4171928120431</v>
      </c>
      <c r="G15" t="str">
        <f>IF((ISERROR((VLOOKUP(B15,Calculation!C$2:C$548,1,FALSE)))),"not entered","")</f>
        <v/>
      </c>
      <c r="L15" s="139"/>
    </row>
    <row r="16" spans="2:12">
      <c r="B16" s="72" t="s">
        <v>170</v>
      </c>
      <c r="C16" s="74" t="str">
        <f t="shared" si="0"/>
        <v>Male</v>
      </c>
      <c r="D16" s="74" t="str">
        <f t="shared" si="1"/>
        <v>DMT</v>
      </c>
      <c r="E16" s="130">
        <v>9.5532407407407413E-2</v>
      </c>
      <c r="F16" s="75">
        <f t="shared" si="2"/>
        <v>8632.1783377756237</v>
      </c>
      <c r="G16" t="str">
        <f>IF((ISERROR((VLOOKUP(B16,Calculation!C$2:C$548,1,FALSE)))),"not entered","")</f>
        <v/>
      </c>
      <c r="L16" s="139"/>
    </row>
    <row r="17" spans="2:12">
      <c r="B17" s="72" t="s">
        <v>162</v>
      </c>
      <c r="C17" s="74" t="str">
        <f t="shared" si="0"/>
        <v>Male</v>
      </c>
      <c r="D17" s="74" t="str">
        <f t="shared" si="1"/>
        <v>TEX</v>
      </c>
      <c r="E17" s="130">
        <v>9.5740740740740737E-2</v>
      </c>
      <c r="F17" s="75">
        <f t="shared" si="2"/>
        <v>8613.3945841392651</v>
      </c>
      <c r="G17" t="str">
        <f>IF((ISERROR((VLOOKUP(B17,Calculation!C$2:C$548,1,FALSE)))),"not entered","")</f>
        <v/>
      </c>
      <c r="L17" s="139"/>
    </row>
    <row r="18" spans="2:12">
      <c r="B18" s="72" t="s">
        <v>171</v>
      </c>
      <c r="C18" s="74" t="str">
        <f t="shared" si="0"/>
        <v>Male</v>
      </c>
      <c r="D18" s="74" t="str">
        <f t="shared" si="1"/>
        <v>TEX</v>
      </c>
      <c r="E18" s="130">
        <v>9.5902777777777781E-2</v>
      </c>
      <c r="F18" s="75">
        <f t="shared" si="2"/>
        <v>8598.8414192614055</v>
      </c>
      <c r="G18" t="str">
        <f>IF((ISERROR((VLOOKUP(B18,Calculation!C$2:C$548,1,FALSE)))),"not entered","")</f>
        <v/>
      </c>
      <c r="L18" s="139"/>
    </row>
    <row r="19" spans="2:12">
      <c r="B19" s="72" t="s">
        <v>139</v>
      </c>
      <c r="C19" s="74" t="str">
        <f t="shared" si="0"/>
        <v>Male</v>
      </c>
      <c r="D19" s="74" t="str">
        <f t="shared" si="1"/>
        <v>EET</v>
      </c>
      <c r="E19" s="130">
        <v>9.6053240740740731E-2</v>
      </c>
      <c r="F19" s="75">
        <f t="shared" si="2"/>
        <v>8585.37173153392</v>
      </c>
      <c r="G19" t="str">
        <f>IF((ISERROR((VLOOKUP(B19,Calculation!C$2:C$548,1,FALSE)))),"not entered","")</f>
        <v/>
      </c>
      <c r="L19" s="139"/>
    </row>
    <row r="20" spans="2:12">
      <c r="B20" s="72" t="s">
        <v>172</v>
      </c>
      <c r="C20" s="74" t="str">
        <f t="shared" si="0"/>
        <v>Male</v>
      </c>
      <c r="D20" s="74" t="str">
        <f t="shared" si="1"/>
        <v>53M</v>
      </c>
      <c r="E20" s="130">
        <v>9.6296296296296283E-2</v>
      </c>
      <c r="F20" s="75">
        <f t="shared" si="2"/>
        <v>8563.7019230769238</v>
      </c>
      <c r="G20" t="str">
        <f>IF((ISERROR((VLOOKUP(B20,Calculation!C$2:C$548,1,FALSE)))),"not entered","")</f>
        <v/>
      </c>
      <c r="L20" s="139"/>
    </row>
    <row r="21" spans="2:12">
      <c r="B21" s="72" t="s">
        <v>173</v>
      </c>
      <c r="C21" s="74" t="str">
        <f t="shared" si="0"/>
        <v>Male</v>
      </c>
      <c r="D21" s="74" t="str">
        <f t="shared" si="1"/>
        <v>DMT</v>
      </c>
      <c r="E21" s="130">
        <v>9.6539351851851848E-2</v>
      </c>
      <c r="F21" s="75">
        <f t="shared" si="2"/>
        <v>8542.1412300683369</v>
      </c>
      <c r="G21" t="str">
        <f>IF((ISERROR((VLOOKUP(B21,Calculation!C$2:C$548,1,FALSE)))),"not entered","")</f>
        <v/>
      </c>
      <c r="L21" s="139"/>
    </row>
    <row r="22" spans="2:12">
      <c r="B22" s="72" t="s">
        <v>174</v>
      </c>
      <c r="C22" s="74" t="str">
        <f t="shared" si="0"/>
        <v>Male</v>
      </c>
      <c r="D22" s="74" t="str">
        <f t="shared" si="1"/>
        <v>TSE</v>
      </c>
      <c r="E22" s="130">
        <v>9.752314814814815E-2</v>
      </c>
      <c r="F22" s="75">
        <f t="shared" si="2"/>
        <v>8455.9696178495124</v>
      </c>
      <c r="G22" t="str">
        <f>IF((ISERROR((VLOOKUP(B22,Calculation!C$2:C$548,1,FALSE)))),"not entered","")</f>
        <v/>
      </c>
      <c r="L22" s="139"/>
    </row>
    <row r="23" spans="2:12">
      <c r="B23" s="72" t="s">
        <v>175</v>
      </c>
      <c r="C23" s="74" t="str">
        <f t="shared" si="0"/>
        <v>Male</v>
      </c>
      <c r="D23" s="74" t="str">
        <f t="shared" si="1"/>
        <v>TSE</v>
      </c>
      <c r="E23" s="130">
        <v>9.7858796296296291E-2</v>
      </c>
      <c r="F23" s="75">
        <f t="shared" si="2"/>
        <v>8426.9662921348317</v>
      </c>
      <c r="G23" t="str">
        <f>IF((ISERROR((VLOOKUP(B23,Calculation!C$2:C$548,1,FALSE)))),"not entered","")</f>
        <v/>
      </c>
    </row>
    <row r="24" spans="2:12">
      <c r="B24" s="72" t="s">
        <v>176</v>
      </c>
      <c r="C24" s="74" t="str">
        <f t="shared" si="0"/>
        <v>Male</v>
      </c>
      <c r="D24" s="74" t="str">
        <f t="shared" si="1"/>
        <v>DMT</v>
      </c>
      <c r="E24" s="130">
        <v>9.8009259259259254E-2</v>
      </c>
      <c r="F24" s="75">
        <f t="shared" si="2"/>
        <v>8414.0292867264998</v>
      </c>
      <c r="G24" t="str">
        <f>IF((ISERROR((VLOOKUP(B24,Calculation!C$2:C$548,1,FALSE)))),"not entered","")</f>
        <v/>
      </c>
    </row>
    <row r="25" spans="2:12">
      <c r="B25" s="72" t="s">
        <v>177</v>
      </c>
      <c r="C25" s="74" t="str">
        <f t="shared" si="0"/>
        <v>Male</v>
      </c>
      <c r="D25" s="74" t="str">
        <f t="shared" si="1"/>
        <v>TSE</v>
      </c>
      <c r="E25" s="130">
        <v>9.9143518518518506E-2</v>
      </c>
      <c r="F25" s="75">
        <f t="shared" si="2"/>
        <v>8317.7679196824665</v>
      </c>
      <c r="G25" t="str">
        <f>IF((ISERROR((VLOOKUP(B25,Calculation!C$2:C$548,1,FALSE)))),"not entered","")</f>
        <v/>
      </c>
    </row>
    <row r="26" spans="2:12">
      <c r="B26" s="72" t="s">
        <v>178</v>
      </c>
      <c r="C26" s="74" t="str">
        <f t="shared" si="0"/>
        <v>Male</v>
      </c>
      <c r="D26" s="74" t="str">
        <f t="shared" si="1"/>
        <v>ITC</v>
      </c>
      <c r="E26" s="130">
        <v>0.10056712962962962</v>
      </c>
      <c r="F26" s="75">
        <f t="shared" si="2"/>
        <v>8200.0230176084715</v>
      </c>
      <c r="G26" t="str">
        <f>IF((ISERROR((VLOOKUP(B26,Calculation!C$2:C$548,1,FALSE)))),"not entered","")</f>
        <v/>
      </c>
      <c r="L26" s="139"/>
    </row>
    <row r="27" spans="2:12">
      <c r="B27" s="72" t="s">
        <v>179</v>
      </c>
      <c r="C27" s="74" t="str">
        <f t="shared" si="0"/>
        <v>Male</v>
      </c>
      <c r="D27" s="74" t="str">
        <f t="shared" si="1"/>
        <v>53M</v>
      </c>
      <c r="E27" s="130">
        <v>0.10122685185185186</v>
      </c>
      <c r="F27" s="75">
        <f t="shared" si="2"/>
        <v>8146.5812943059673</v>
      </c>
      <c r="G27" t="str">
        <f>IF((ISERROR((VLOOKUP(B27,Calculation!C$2:C$548,1,FALSE)))),"not entered","")</f>
        <v/>
      </c>
      <c r="L27" s="139"/>
    </row>
    <row r="28" spans="2:12">
      <c r="B28" s="72" t="s">
        <v>180</v>
      </c>
      <c r="C28" s="74" t="str">
        <f t="shared" ref="C28:C69" si="3">VLOOKUP(B28,name,3,FALSE)</f>
        <v>Male</v>
      </c>
      <c r="D28" s="74" t="str">
        <f t="shared" ref="D28:D69" si="4">VLOOKUP(B28,name,2,FALSE)</f>
        <v>HWR</v>
      </c>
      <c r="E28" s="130">
        <v>0.10362268518518518</v>
      </c>
      <c r="F28" s="75">
        <f t="shared" ref="F28:F38" si="5">(VLOOKUP(C28,C$4:E$5,3,FALSE))/(E28/10000)</f>
        <v>7958.2262928627279</v>
      </c>
      <c r="G28" t="str">
        <f>IF((ISERROR((VLOOKUP(B28,Calculation!C$2:C$548,1,FALSE)))),"not entered","")</f>
        <v/>
      </c>
    </row>
    <row r="29" spans="2:12">
      <c r="B29" s="72" t="s">
        <v>181</v>
      </c>
      <c r="C29" s="74" t="str">
        <f t="shared" si="3"/>
        <v>Male</v>
      </c>
      <c r="D29" s="74" t="str">
        <f t="shared" si="4"/>
        <v>TAC</v>
      </c>
      <c r="E29" s="130">
        <v>0.10390046296296296</v>
      </c>
      <c r="F29" s="75">
        <f t="shared" si="5"/>
        <v>7936.9499832906322</v>
      </c>
      <c r="G29" t="str">
        <f>IF((ISERROR((VLOOKUP(B29,Calculation!C$2:C$548,1,FALSE)))),"not entered","")</f>
        <v/>
      </c>
    </row>
    <row r="30" spans="2:12">
      <c r="B30" s="72" t="s">
        <v>182</v>
      </c>
      <c r="C30" s="74" t="str">
        <f t="shared" si="3"/>
        <v>Male</v>
      </c>
      <c r="D30" s="74" t="str">
        <f t="shared" si="4"/>
        <v>B2T</v>
      </c>
      <c r="E30" s="130">
        <v>0.10479166666666667</v>
      </c>
      <c r="F30" s="75">
        <f t="shared" si="5"/>
        <v>7869.4499668654726</v>
      </c>
      <c r="G30" t="str">
        <f>IF((ISERROR((VLOOKUP(B30,Calculation!C$2:C$548,1,FALSE)))),"not entered","")</f>
        <v/>
      </c>
    </row>
    <row r="31" spans="2:12">
      <c r="B31" s="72" t="s">
        <v>183</v>
      </c>
      <c r="C31" s="74" t="str">
        <f t="shared" si="3"/>
        <v>Female</v>
      </c>
      <c r="D31" s="74" t="str">
        <f t="shared" si="4"/>
        <v>DIS</v>
      </c>
      <c r="E31" s="130">
        <v>0.10516203703703704</v>
      </c>
      <c r="F31" s="75">
        <f t="shared" si="5"/>
        <v>8429.4519040281739</v>
      </c>
      <c r="G31" t="str">
        <f>IF((ISERROR((VLOOKUP(B31,Calculation!C$2:C$548,1,FALSE)))),"not entered","")</f>
        <v/>
      </c>
    </row>
    <row r="32" spans="2:12">
      <c r="B32" s="72" t="s">
        <v>184</v>
      </c>
      <c r="C32" s="74" t="str">
        <f t="shared" si="3"/>
        <v>Female</v>
      </c>
      <c r="D32" s="74" t="str">
        <f t="shared" si="4"/>
        <v>B2T</v>
      </c>
      <c r="E32" s="130">
        <v>0.10584490740740742</v>
      </c>
      <c r="F32" s="75">
        <f t="shared" si="5"/>
        <v>8375.0683433570248</v>
      </c>
      <c r="G32" t="str">
        <f>IF((ISERROR((VLOOKUP(B32,Calculation!C$2:C$548,1,FALSE)))),"not entered","")</f>
        <v/>
      </c>
    </row>
    <row r="33" spans="2:7">
      <c r="B33" s="72" t="s">
        <v>185</v>
      </c>
      <c r="C33" s="74" t="str">
        <f t="shared" si="3"/>
        <v>Male</v>
      </c>
      <c r="D33" s="74" t="str">
        <f t="shared" si="4"/>
        <v>HWR</v>
      </c>
      <c r="E33" s="130">
        <v>0.10663194444444445</v>
      </c>
      <c r="F33" s="75">
        <f t="shared" si="5"/>
        <v>7733.6372517095397</v>
      </c>
      <c r="G33" t="str">
        <f>IF((ISERROR((VLOOKUP(B33,Calculation!C$2:C$548,1,FALSE)))),"not entered","")</f>
        <v/>
      </c>
    </row>
    <row r="34" spans="2:7">
      <c r="B34" s="72" t="s">
        <v>186</v>
      </c>
      <c r="C34" s="74" t="str">
        <f t="shared" si="3"/>
        <v>Female</v>
      </c>
      <c r="D34" s="74" t="str">
        <f t="shared" si="4"/>
        <v>HWR</v>
      </c>
      <c r="E34" s="130">
        <v>0.10831018518518519</v>
      </c>
      <c r="F34" s="75">
        <f t="shared" si="5"/>
        <v>8184.441119897413</v>
      </c>
      <c r="G34" t="str">
        <f>IF((ISERROR((VLOOKUP(B34,Calculation!C$2:C$548,1,FALSE)))),"not entered","")</f>
        <v/>
      </c>
    </row>
    <row r="35" spans="2:7">
      <c r="B35" s="72" t="s">
        <v>187</v>
      </c>
      <c r="C35" s="74" t="str">
        <f t="shared" si="3"/>
        <v>Male</v>
      </c>
      <c r="D35" s="74" t="str">
        <f t="shared" si="4"/>
        <v>ITC</v>
      </c>
      <c r="E35" s="130">
        <v>0.10965277777777778</v>
      </c>
      <c r="F35" s="75">
        <f t="shared" si="5"/>
        <v>7520.5826472450908</v>
      </c>
      <c r="G35" t="str">
        <f>IF((ISERROR((VLOOKUP(B35,Calculation!C$2:C$548,1,FALSE)))),"not entered","")</f>
        <v/>
      </c>
    </row>
    <row r="36" spans="2:7">
      <c r="B36" s="72" t="s">
        <v>188</v>
      </c>
      <c r="C36" s="74" t="str">
        <f t="shared" si="3"/>
        <v>Male</v>
      </c>
      <c r="D36" s="74" t="str">
        <f t="shared" si="4"/>
        <v>B2T</v>
      </c>
      <c r="E36" s="130">
        <v>0.10974537037037037</v>
      </c>
      <c r="F36" s="75">
        <f t="shared" si="5"/>
        <v>7514.2375026365744</v>
      </c>
      <c r="G36" t="str">
        <f>IF((ISERROR((VLOOKUP(B36,Calculation!C$2:C$548,1,FALSE)))),"not entered","")</f>
        <v/>
      </c>
    </row>
    <row r="37" spans="2:7">
      <c r="B37" s="72" t="s">
        <v>189</v>
      </c>
      <c r="C37" s="74" t="str">
        <f t="shared" si="3"/>
        <v>Male</v>
      </c>
      <c r="D37" s="74" t="str">
        <f t="shared" si="4"/>
        <v>BWT</v>
      </c>
      <c r="E37" s="130">
        <v>0.11045138888888889</v>
      </c>
      <c r="F37" s="75">
        <f t="shared" si="5"/>
        <v>7466.2055957246139</v>
      </c>
      <c r="G37" t="str">
        <f>IF((ISERROR((VLOOKUP(B37,Calculation!C$2:C$548,1,FALSE)))),"not entered","")</f>
        <v/>
      </c>
    </row>
    <row r="38" spans="2:7">
      <c r="B38" s="72" t="s">
        <v>190</v>
      </c>
      <c r="C38" s="74" t="str">
        <f t="shared" si="3"/>
        <v>Male</v>
      </c>
      <c r="D38" s="74" t="str">
        <f t="shared" si="4"/>
        <v>EPT</v>
      </c>
      <c r="E38" s="130">
        <v>0.11087962962962962</v>
      </c>
      <c r="F38" s="75">
        <f t="shared" si="5"/>
        <v>7437.3695198329851</v>
      </c>
      <c r="G38" t="str">
        <f>IF((ISERROR((VLOOKUP(B38,Calculation!C$2:C$548,1,FALSE)))),"not entered","")</f>
        <v/>
      </c>
    </row>
    <row r="39" spans="2:7">
      <c r="B39" s="72" t="s">
        <v>191</v>
      </c>
      <c r="C39" s="74" t="str">
        <f t="shared" si="3"/>
        <v>Female</v>
      </c>
      <c r="D39" s="74" t="str">
        <f t="shared" si="4"/>
        <v>DMT</v>
      </c>
      <c r="E39" s="130">
        <v>0.11099537037037037</v>
      </c>
      <c r="F39" s="75">
        <f t="shared" ref="F39:F69" si="6">(VLOOKUP(C39,C$4:E$5,3,FALSE))/(E39/10000)</f>
        <v>7986.4442127215852</v>
      </c>
      <c r="G39" t="str">
        <f>IF((ISERROR((VLOOKUP(B39,Calculation!C$2:C$548,1,FALSE)))),"not entered","")</f>
        <v/>
      </c>
    </row>
    <row r="40" spans="2:7">
      <c r="B40" s="72" t="s">
        <v>192</v>
      </c>
      <c r="C40" s="74" t="str">
        <f t="shared" si="3"/>
        <v>Female</v>
      </c>
      <c r="D40" s="74" t="str">
        <f t="shared" si="4"/>
        <v>HWR</v>
      </c>
      <c r="E40" s="130">
        <v>0.11146990740740741</v>
      </c>
      <c r="F40" s="75">
        <f t="shared" si="6"/>
        <v>7952.4452289481878</v>
      </c>
      <c r="G40" t="str">
        <f>IF((ISERROR((VLOOKUP(B40,Calculation!C$2:C$548,1,FALSE)))),"not entered","")</f>
        <v/>
      </c>
    </row>
    <row r="41" spans="2:7">
      <c r="B41" s="72" t="s">
        <v>193</v>
      </c>
      <c r="C41" s="74" t="str">
        <f t="shared" si="3"/>
        <v>Male</v>
      </c>
      <c r="D41" s="74" t="str">
        <f t="shared" si="4"/>
        <v>EPT</v>
      </c>
      <c r="E41" s="130">
        <v>0.11327546296296297</v>
      </c>
      <c r="F41" s="75">
        <f t="shared" si="6"/>
        <v>7280.0653928680904</v>
      </c>
      <c r="G41" t="str">
        <f>IF((ISERROR((VLOOKUP(B41,Calculation!C$2:C$548,1,FALSE)))),"not entered","")</f>
        <v/>
      </c>
    </row>
    <row r="42" spans="2:7">
      <c r="B42" s="72" t="s">
        <v>159</v>
      </c>
      <c r="C42" s="74" t="str">
        <f t="shared" si="3"/>
        <v>Female</v>
      </c>
      <c r="D42" s="74" t="str">
        <f t="shared" si="4"/>
        <v>ITC</v>
      </c>
      <c r="E42" s="130">
        <v>0.11348379629629629</v>
      </c>
      <c r="F42" s="75">
        <f t="shared" si="6"/>
        <v>7811.3207547169804</v>
      </c>
      <c r="G42" t="str">
        <f>IF((ISERROR((VLOOKUP(B42,Calculation!C$2:C$548,1,FALSE)))),"not entered","")</f>
        <v/>
      </c>
    </row>
    <row r="43" spans="2:7">
      <c r="B43" s="72" t="s">
        <v>194</v>
      </c>
      <c r="C43" s="74" t="str">
        <f t="shared" si="3"/>
        <v>Female</v>
      </c>
      <c r="D43" s="74" t="str">
        <f t="shared" si="4"/>
        <v>B2T</v>
      </c>
      <c r="E43" s="130">
        <v>0.11533564814814816</v>
      </c>
      <c r="F43" s="75">
        <f t="shared" si="6"/>
        <v>7685.9006522829886</v>
      </c>
      <c r="G43" t="str">
        <f>IF((ISERROR((VLOOKUP(B43,Calculation!C$2:C$548,1,FALSE)))),"not entered","")</f>
        <v/>
      </c>
    </row>
    <row r="44" spans="2:7">
      <c r="B44" s="72" t="s">
        <v>195</v>
      </c>
      <c r="C44" s="74" t="str">
        <f t="shared" si="3"/>
        <v>Male</v>
      </c>
      <c r="D44" s="74" t="str">
        <f t="shared" si="4"/>
        <v>HWR</v>
      </c>
      <c r="E44" s="130">
        <v>0.11541666666666667</v>
      </c>
      <c r="F44" s="75">
        <f t="shared" si="6"/>
        <v>7145.0060168471718</v>
      </c>
      <c r="G44" t="str">
        <f>IF((ISERROR((VLOOKUP(B44,Calculation!C$2:C$548,1,FALSE)))),"not entered","")</f>
        <v/>
      </c>
    </row>
    <row r="45" spans="2:7">
      <c r="B45" s="72" t="s">
        <v>196</v>
      </c>
      <c r="C45" s="74" t="str">
        <f t="shared" si="3"/>
        <v>Male</v>
      </c>
      <c r="D45" s="74" t="str">
        <f t="shared" si="4"/>
        <v>DMT</v>
      </c>
      <c r="E45" s="130">
        <v>0.11562500000000001</v>
      </c>
      <c r="F45" s="75">
        <f t="shared" si="6"/>
        <v>7132.132132132132</v>
      </c>
      <c r="G45" t="str">
        <f>IF((ISERROR((VLOOKUP(B45,Calculation!C$2:C$548,1,FALSE)))),"not entered","")</f>
        <v/>
      </c>
    </row>
    <row r="46" spans="2:7">
      <c r="B46" s="72" t="s">
        <v>197</v>
      </c>
      <c r="C46" s="74" t="str">
        <f t="shared" si="3"/>
        <v>Male</v>
      </c>
      <c r="D46" s="74" t="str">
        <f t="shared" si="4"/>
        <v>DMT</v>
      </c>
      <c r="E46" s="130">
        <v>0.11612268518518519</v>
      </c>
      <c r="F46" s="75">
        <f t="shared" si="6"/>
        <v>7101.5648360410632</v>
      </c>
      <c r="G46" t="str">
        <f>IF((ISERROR((VLOOKUP(B46,Calculation!C$2:C$548,1,FALSE)))),"not entered","")</f>
        <v/>
      </c>
    </row>
    <row r="47" spans="2:7">
      <c r="B47" s="72" t="s">
        <v>198</v>
      </c>
      <c r="C47" s="74" t="str">
        <f t="shared" si="3"/>
        <v>Male</v>
      </c>
      <c r="D47" s="74" t="str">
        <f t="shared" si="4"/>
        <v>ITC</v>
      </c>
      <c r="E47" s="130">
        <v>0.1171875</v>
      </c>
      <c r="F47" s="75">
        <f t="shared" si="6"/>
        <v>7037.0370370370365</v>
      </c>
      <c r="G47" t="str">
        <f>IF((ISERROR((VLOOKUP(B47,Calculation!C$2:C$548,1,FALSE)))),"not entered","")</f>
        <v/>
      </c>
    </row>
    <row r="48" spans="2:7">
      <c r="B48" s="72" t="s">
        <v>199</v>
      </c>
      <c r="C48" s="74" t="str">
        <f t="shared" si="3"/>
        <v>Female</v>
      </c>
      <c r="D48" s="74" t="str">
        <f t="shared" si="4"/>
        <v>DMT</v>
      </c>
      <c r="E48" s="130">
        <v>0.11825231481481481</v>
      </c>
      <c r="F48" s="75">
        <f t="shared" si="6"/>
        <v>7496.3296466673191</v>
      </c>
      <c r="G48" t="str">
        <f>IF((ISERROR((VLOOKUP(B48,Calculation!C$2:C$548,1,FALSE)))),"not entered","")</f>
        <v/>
      </c>
    </row>
    <row r="49" spans="2:7">
      <c r="B49" s="72" t="s">
        <v>200</v>
      </c>
      <c r="C49" s="74" t="str">
        <f t="shared" si="3"/>
        <v>Female</v>
      </c>
      <c r="D49" s="74" t="str">
        <f t="shared" si="4"/>
        <v>ITC</v>
      </c>
      <c r="E49" s="130">
        <v>0.11971064814814815</v>
      </c>
      <c r="F49" s="75">
        <f t="shared" si="6"/>
        <v>7405.0082181185335</v>
      </c>
      <c r="G49" t="str">
        <f>IF((ISERROR((VLOOKUP(B49,Calculation!C$2:C$548,1,FALSE)))),"not entered","")</f>
        <v/>
      </c>
    </row>
    <row r="50" spans="2:7">
      <c r="B50" s="72" t="s">
        <v>201</v>
      </c>
      <c r="C50" s="74" t="str">
        <f t="shared" si="3"/>
        <v>Female</v>
      </c>
      <c r="D50" s="74" t="str">
        <f t="shared" si="4"/>
        <v>B2T</v>
      </c>
      <c r="E50" s="130">
        <v>0.11974537037037036</v>
      </c>
      <c r="F50" s="75">
        <f t="shared" si="6"/>
        <v>7402.8610090856373</v>
      </c>
      <c r="G50" t="str">
        <f>IF((ISERROR((VLOOKUP(B50,Calculation!C$2:C$548,1,FALSE)))),"not entered","")</f>
        <v/>
      </c>
    </row>
    <row r="51" spans="2:7">
      <c r="B51" s="72" t="s">
        <v>202</v>
      </c>
      <c r="C51" s="74" t="str">
        <f t="shared" si="3"/>
        <v>Female</v>
      </c>
      <c r="D51" s="74" t="str">
        <f t="shared" si="4"/>
        <v>TEX</v>
      </c>
      <c r="E51" s="130">
        <v>0.14651620370370369</v>
      </c>
      <c r="F51" s="75">
        <f t="shared" si="6"/>
        <v>6050.240935302947</v>
      </c>
      <c r="G51" t="str">
        <f>IF((ISERROR((VLOOKUP(B51,Calculation!C$2:C$548,1,FALSE)))),"not entered","")</f>
        <v/>
      </c>
    </row>
    <row r="52" spans="2:7">
      <c r="B52" s="72" t="s">
        <v>427</v>
      </c>
      <c r="C52" s="74" t="str">
        <f t="shared" si="3"/>
        <v>Male</v>
      </c>
      <c r="D52" s="74" t="str">
        <f t="shared" si="4"/>
        <v>WRC</v>
      </c>
      <c r="E52" s="130">
        <v>0.11266203703703703</v>
      </c>
      <c r="F52" s="75">
        <f t="shared" si="6"/>
        <v>7319.7041298541199</v>
      </c>
      <c r="G52" t="str">
        <f>IF((ISERROR((VLOOKUP(B52,Calculation!C$2:C$548,1,FALSE)))),"not entered","")</f>
        <v/>
      </c>
    </row>
    <row r="53" spans="2:7">
      <c r="B53" s="72" t="s">
        <v>428</v>
      </c>
      <c r="C53" s="74" t="str">
        <f t="shared" si="3"/>
        <v>Male</v>
      </c>
      <c r="D53" s="74" t="str">
        <f t="shared" si="4"/>
        <v>WRC</v>
      </c>
      <c r="E53" s="130">
        <v>0.12337962962962963</v>
      </c>
      <c r="F53" s="75">
        <f t="shared" si="6"/>
        <v>6683.8649155722323</v>
      </c>
      <c r="G53" t="str">
        <f>IF((ISERROR((VLOOKUP(B53,Calculation!C$2:C$548,1,FALSE)))),"not entered","")</f>
        <v/>
      </c>
    </row>
    <row r="54" spans="2:7">
      <c r="B54" s="72" t="s">
        <v>429</v>
      </c>
      <c r="C54" s="74" t="str">
        <f t="shared" si="3"/>
        <v>Male</v>
      </c>
      <c r="D54" s="74" t="str">
        <f t="shared" si="4"/>
        <v>WRC</v>
      </c>
      <c r="E54" s="130">
        <v>0.11244212962962963</v>
      </c>
      <c r="F54" s="75">
        <f t="shared" si="6"/>
        <v>7334.0195573854862</v>
      </c>
      <c r="G54" t="str">
        <f>IF((ISERROR((VLOOKUP(B54,Calculation!C$2:C$548,1,FALSE)))),"not entered","")</f>
        <v/>
      </c>
    </row>
    <row r="55" spans="2:7">
      <c r="B55" s="72" t="s">
        <v>11</v>
      </c>
      <c r="C55" s="74" t="str">
        <f t="shared" si="3"/>
        <v xml:space="preserve"> </v>
      </c>
      <c r="D55" s="74" t="str">
        <f t="shared" si="4"/>
        <v xml:space="preserve"> </v>
      </c>
      <c r="E55" s="130">
        <v>1.1574074074074073E-5</v>
      </c>
      <c r="F55" s="75" t="e">
        <f t="shared" si="6"/>
        <v>#N/A</v>
      </c>
      <c r="G55" t="str">
        <f>IF((ISERROR((VLOOKUP(B55,Calculation!C$2:C$548,1,FALSE)))),"not entered","")</f>
        <v/>
      </c>
    </row>
    <row r="56" spans="2:7">
      <c r="B56" s="72" t="s">
        <v>11</v>
      </c>
      <c r="C56" s="74" t="str">
        <f t="shared" si="3"/>
        <v xml:space="preserve"> </v>
      </c>
      <c r="D56" s="74" t="str">
        <f t="shared" si="4"/>
        <v xml:space="preserve"> </v>
      </c>
      <c r="E56" s="130">
        <v>1.1574074074074073E-5</v>
      </c>
      <c r="F56" s="75" t="e">
        <f t="shared" si="6"/>
        <v>#N/A</v>
      </c>
      <c r="G56" t="str">
        <f>IF((ISERROR((VLOOKUP(B56,Calculation!C$2:C$548,1,FALSE)))),"not entered","")</f>
        <v/>
      </c>
    </row>
    <row r="57" spans="2:7">
      <c r="B57" s="72" t="s">
        <v>11</v>
      </c>
      <c r="C57" s="74" t="str">
        <f t="shared" si="3"/>
        <v xml:space="preserve"> </v>
      </c>
      <c r="D57" s="74" t="str">
        <f t="shared" si="4"/>
        <v xml:space="preserve"> </v>
      </c>
      <c r="E57" s="130">
        <v>1.1574074074074073E-5</v>
      </c>
      <c r="F57" s="75" t="e">
        <f t="shared" si="6"/>
        <v>#N/A</v>
      </c>
      <c r="G57" t="str">
        <f>IF((ISERROR((VLOOKUP(B57,Calculation!C$2:C$548,1,FALSE)))),"not entered","")</f>
        <v/>
      </c>
    </row>
    <row r="58" spans="2:7">
      <c r="B58" s="72" t="s">
        <v>11</v>
      </c>
      <c r="C58" s="74" t="str">
        <f t="shared" si="3"/>
        <v xml:space="preserve"> </v>
      </c>
      <c r="D58" s="74" t="str">
        <f t="shared" si="4"/>
        <v xml:space="preserve"> </v>
      </c>
      <c r="E58" s="130">
        <v>1.1574074074074073E-5</v>
      </c>
      <c r="F58" s="75" t="e">
        <f t="shared" si="6"/>
        <v>#N/A</v>
      </c>
      <c r="G58" t="str">
        <f>IF((ISERROR((VLOOKUP(B58,Calculation!C$2:C$548,1,FALSE)))),"not entered","")</f>
        <v/>
      </c>
    </row>
    <row r="59" spans="2:7">
      <c r="B59" s="72" t="s">
        <v>11</v>
      </c>
      <c r="C59" s="74" t="str">
        <f t="shared" si="3"/>
        <v xml:space="preserve"> </v>
      </c>
      <c r="D59" s="74" t="str">
        <f t="shared" si="4"/>
        <v xml:space="preserve"> </v>
      </c>
      <c r="E59" s="130">
        <v>1.1574074074074073E-5</v>
      </c>
      <c r="F59" s="75" t="e">
        <f t="shared" si="6"/>
        <v>#N/A</v>
      </c>
      <c r="G59" t="str">
        <f>IF((ISERROR((VLOOKUP(B59,Calculation!C$2:C$548,1,FALSE)))),"not entered","")</f>
        <v/>
      </c>
    </row>
    <row r="60" spans="2:7">
      <c r="B60" s="72" t="s">
        <v>11</v>
      </c>
      <c r="C60" s="74" t="str">
        <f t="shared" si="3"/>
        <v xml:space="preserve"> </v>
      </c>
      <c r="D60" s="74" t="str">
        <f t="shared" si="4"/>
        <v xml:space="preserve"> </v>
      </c>
      <c r="E60" s="130">
        <v>1.1574074074074073E-5</v>
      </c>
      <c r="F60" s="75" t="e">
        <f t="shared" si="6"/>
        <v>#N/A</v>
      </c>
      <c r="G60" t="str">
        <f>IF((ISERROR((VLOOKUP(B60,Calculation!C$2:C$548,1,FALSE)))),"not entered","")</f>
        <v/>
      </c>
    </row>
    <row r="61" spans="2:7">
      <c r="B61" s="72" t="s">
        <v>11</v>
      </c>
      <c r="C61" s="74" t="str">
        <f t="shared" si="3"/>
        <v xml:space="preserve"> </v>
      </c>
      <c r="D61" s="74" t="str">
        <f t="shared" si="4"/>
        <v xml:space="preserve"> </v>
      </c>
      <c r="E61" s="130">
        <v>1.1574074074074073E-5</v>
      </c>
      <c r="F61" s="75" t="e">
        <f t="shared" si="6"/>
        <v>#N/A</v>
      </c>
      <c r="G61" t="str">
        <f>IF((ISERROR((VLOOKUP(B61,Calculation!C$2:C$548,1,FALSE)))),"not entered","")</f>
        <v/>
      </c>
    </row>
    <row r="62" spans="2:7">
      <c r="B62" s="72" t="s">
        <v>11</v>
      </c>
      <c r="C62" s="74" t="str">
        <f t="shared" si="3"/>
        <v xml:space="preserve"> </v>
      </c>
      <c r="D62" s="74" t="str">
        <f t="shared" si="4"/>
        <v xml:space="preserve"> </v>
      </c>
      <c r="E62" s="130">
        <v>1.1574074074074073E-5</v>
      </c>
      <c r="F62" s="75" t="e">
        <f t="shared" si="6"/>
        <v>#N/A</v>
      </c>
      <c r="G62" t="str">
        <f>IF((ISERROR((VLOOKUP(B62,Calculation!C$2:C$548,1,FALSE)))),"not entered","")</f>
        <v/>
      </c>
    </row>
    <row r="63" spans="2:7">
      <c r="B63" s="72" t="s">
        <v>11</v>
      </c>
      <c r="C63" s="74" t="str">
        <f t="shared" si="3"/>
        <v xml:space="preserve"> </v>
      </c>
      <c r="D63" s="74" t="str">
        <f t="shared" si="4"/>
        <v xml:space="preserve"> </v>
      </c>
      <c r="E63" s="130">
        <v>1.1574074074074073E-5</v>
      </c>
      <c r="F63" s="75" t="e">
        <f t="shared" si="6"/>
        <v>#N/A</v>
      </c>
      <c r="G63" t="str">
        <f>IF((ISERROR((VLOOKUP(B63,Calculation!C$2:C$548,1,FALSE)))),"not entered","")</f>
        <v/>
      </c>
    </row>
    <row r="64" spans="2:7">
      <c r="B64" s="72" t="s">
        <v>11</v>
      </c>
      <c r="C64" s="74" t="str">
        <f t="shared" si="3"/>
        <v xml:space="preserve"> </v>
      </c>
      <c r="D64" s="74" t="str">
        <f t="shared" si="4"/>
        <v xml:space="preserve"> </v>
      </c>
      <c r="E64" s="130">
        <v>1.1574074074074073E-5</v>
      </c>
      <c r="F64" s="75" t="e">
        <f t="shared" si="6"/>
        <v>#N/A</v>
      </c>
      <c r="G64" t="str">
        <f>IF((ISERROR((VLOOKUP(B64,Calculation!C$2:C$548,1,FALSE)))),"not entered","")</f>
        <v/>
      </c>
    </row>
    <row r="65" spans="2:7">
      <c r="B65" s="72" t="s">
        <v>11</v>
      </c>
      <c r="C65" s="74" t="str">
        <f t="shared" si="3"/>
        <v xml:space="preserve"> </v>
      </c>
      <c r="D65" s="74" t="str">
        <f t="shared" si="4"/>
        <v xml:space="preserve"> </v>
      </c>
      <c r="E65" s="130">
        <v>1.1574074074074073E-5</v>
      </c>
      <c r="F65" s="75" t="e">
        <f t="shared" si="6"/>
        <v>#N/A</v>
      </c>
      <c r="G65" t="str">
        <f>IF((ISERROR((VLOOKUP(B65,Calculation!C$2:C$548,1,FALSE)))),"not entered","")</f>
        <v/>
      </c>
    </row>
    <row r="66" spans="2:7">
      <c r="B66" s="72" t="s">
        <v>11</v>
      </c>
      <c r="C66" s="74" t="str">
        <f t="shared" si="3"/>
        <v xml:space="preserve"> </v>
      </c>
      <c r="D66" s="74" t="str">
        <f t="shared" si="4"/>
        <v xml:space="preserve"> </v>
      </c>
      <c r="E66" s="130">
        <v>1.1574074074074073E-5</v>
      </c>
      <c r="F66" s="75" t="e">
        <f t="shared" si="6"/>
        <v>#N/A</v>
      </c>
      <c r="G66" t="str">
        <f>IF((ISERROR((VLOOKUP(B66,Calculation!C$2:C$548,1,FALSE)))),"not entered","")</f>
        <v/>
      </c>
    </row>
    <row r="67" spans="2:7">
      <c r="B67" s="72" t="s">
        <v>11</v>
      </c>
      <c r="C67" s="74" t="str">
        <f t="shared" si="3"/>
        <v xml:space="preserve"> </v>
      </c>
      <c r="D67" s="74" t="str">
        <f t="shared" si="4"/>
        <v xml:space="preserve"> </v>
      </c>
      <c r="E67" s="130">
        <v>1.1574074074074073E-5</v>
      </c>
      <c r="F67" s="75" t="e">
        <f t="shared" si="6"/>
        <v>#N/A</v>
      </c>
      <c r="G67" t="str">
        <f>IF((ISERROR((VLOOKUP(B67,Calculation!C$2:C$548,1,FALSE)))),"not entered","")</f>
        <v/>
      </c>
    </row>
    <row r="68" spans="2:7">
      <c r="B68" s="72" t="s">
        <v>11</v>
      </c>
      <c r="C68" s="74" t="str">
        <f t="shared" si="3"/>
        <v xml:space="preserve"> </v>
      </c>
      <c r="D68" s="74" t="str">
        <f t="shared" si="4"/>
        <v xml:space="preserve"> </v>
      </c>
      <c r="E68" s="130">
        <v>1.1574074074074073E-5</v>
      </c>
      <c r="F68" s="75" t="e">
        <f t="shared" si="6"/>
        <v>#N/A</v>
      </c>
      <c r="G68" t="str">
        <f>IF((ISERROR((VLOOKUP(B68,Calculation!C$2:C$548,1,FALSE)))),"not entered","")</f>
        <v/>
      </c>
    </row>
    <row r="69" spans="2:7">
      <c r="B69" s="72" t="s">
        <v>11</v>
      </c>
      <c r="C69" s="74" t="str">
        <f t="shared" si="3"/>
        <v xml:space="preserve"> </v>
      </c>
      <c r="D69" s="74" t="str">
        <f t="shared" si="4"/>
        <v xml:space="preserve"> </v>
      </c>
      <c r="E69" s="130">
        <v>1.1574074074074073E-5</v>
      </c>
      <c r="F69" s="75" t="e">
        <f t="shared" si="6"/>
        <v>#N/A</v>
      </c>
      <c r="G69" t="str">
        <f>IF((ISERROR((VLOOKUP(B69,Calculation!C$2:C$548,1,FALSE)))),"not entered","")</f>
        <v/>
      </c>
    </row>
    <row r="70" spans="2:7">
      <c r="B70" s="72" t="s">
        <v>11</v>
      </c>
      <c r="C70" s="74" t="str">
        <f t="shared" ref="C70:C133" si="7">VLOOKUP(B70,name,3,FALSE)</f>
        <v xml:space="preserve"> </v>
      </c>
      <c r="D70" s="74" t="str">
        <f t="shared" ref="D70:D133" si="8">VLOOKUP(B70,name,2,FALSE)</f>
        <v xml:space="preserve"> </v>
      </c>
      <c r="E70" s="130">
        <v>1.1574074074074073E-5</v>
      </c>
      <c r="F70" s="75" t="e">
        <f t="shared" ref="F70:F101" si="9">(VLOOKUP(C70,C$4:E$5,3,FALSE))/(E70/10000)</f>
        <v>#N/A</v>
      </c>
      <c r="G70" t="str">
        <f>IF((ISERROR((VLOOKUP(B70,Calculation!C$2:C$548,1,FALSE)))),"not entered","")</f>
        <v/>
      </c>
    </row>
    <row r="71" spans="2:7">
      <c r="B71" s="72" t="s">
        <v>11</v>
      </c>
      <c r="C71" s="74" t="str">
        <f t="shared" si="7"/>
        <v xml:space="preserve"> </v>
      </c>
      <c r="D71" s="74" t="str">
        <f t="shared" si="8"/>
        <v xml:space="preserve"> </v>
      </c>
      <c r="E71" s="130">
        <v>1.1574074074074073E-5</v>
      </c>
      <c r="F71" s="75" t="e">
        <f t="shared" si="9"/>
        <v>#N/A</v>
      </c>
      <c r="G71" t="str">
        <f>IF((ISERROR((VLOOKUP(B71,Calculation!C$2:C$548,1,FALSE)))),"not entered","")</f>
        <v/>
      </c>
    </row>
    <row r="72" spans="2:7">
      <c r="B72" s="72" t="s">
        <v>11</v>
      </c>
      <c r="C72" s="74" t="str">
        <f t="shared" si="7"/>
        <v xml:space="preserve"> </v>
      </c>
      <c r="D72" s="74" t="str">
        <f t="shared" si="8"/>
        <v xml:space="preserve"> </v>
      </c>
      <c r="E72" s="130">
        <v>1.1574074074074073E-5</v>
      </c>
      <c r="F72" s="75" t="e">
        <f t="shared" si="9"/>
        <v>#N/A</v>
      </c>
      <c r="G72" t="str">
        <f>IF((ISERROR((VLOOKUP(B72,Calculation!C$2:C$548,1,FALSE)))),"not entered","")</f>
        <v/>
      </c>
    </row>
    <row r="73" spans="2:7">
      <c r="B73" s="72" t="s">
        <v>11</v>
      </c>
      <c r="C73" s="74" t="str">
        <f t="shared" si="7"/>
        <v xml:space="preserve"> </v>
      </c>
      <c r="D73" s="74" t="str">
        <f t="shared" si="8"/>
        <v xml:space="preserve"> </v>
      </c>
      <c r="E73" s="130">
        <v>1.1574074074074073E-5</v>
      </c>
      <c r="F73" s="75" t="e">
        <f t="shared" si="9"/>
        <v>#N/A</v>
      </c>
      <c r="G73" t="str">
        <f>IF((ISERROR((VLOOKUP(B73,Calculation!C$2:C$548,1,FALSE)))),"not entered","")</f>
        <v/>
      </c>
    </row>
    <row r="74" spans="2:7">
      <c r="B74" s="72" t="s">
        <v>11</v>
      </c>
      <c r="C74" s="74" t="str">
        <f t="shared" si="7"/>
        <v xml:space="preserve"> </v>
      </c>
      <c r="D74" s="74" t="str">
        <f t="shared" si="8"/>
        <v xml:space="preserve"> </v>
      </c>
      <c r="E74" s="130">
        <v>1.1574074074074073E-5</v>
      </c>
      <c r="F74" s="75" t="e">
        <f t="shared" si="9"/>
        <v>#N/A</v>
      </c>
      <c r="G74" t="str">
        <f>IF((ISERROR((VLOOKUP(B74,Calculation!C$2:C$548,1,FALSE)))),"not entered","")</f>
        <v/>
      </c>
    </row>
    <row r="75" spans="2:7">
      <c r="B75" s="72" t="s">
        <v>11</v>
      </c>
      <c r="C75" s="74" t="str">
        <f t="shared" si="7"/>
        <v xml:space="preserve"> </v>
      </c>
      <c r="D75" s="74" t="str">
        <f t="shared" si="8"/>
        <v xml:space="preserve"> </v>
      </c>
      <c r="E75" s="130">
        <v>1.1574074074074073E-5</v>
      </c>
      <c r="F75" s="75" t="e">
        <f t="shared" si="9"/>
        <v>#N/A</v>
      </c>
      <c r="G75" t="str">
        <f>IF((ISERROR((VLOOKUP(B75,Calculation!C$2:C$548,1,FALSE)))),"not entered","")</f>
        <v/>
      </c>
    </row>
    <row r="76" spans="2:7">
      <c r="B76" s="72" t="s">
        <v>11</v>
      </c>
      <c r="C76" s="74" t="str">
        <f t="shared" si="7"/>
        <v xml:space="preserve"> </v>
      </c>
      <c r="D76" s="74" t="str">
        <f t="shared" si="8"/>
        <v xml:space="preserve"> </v>
      </c>
      <c r="E76" s="130">
        <v>1.1574074074074073E-5</v>
      </c>
      <c r="F76" s="75" t="e">
        <f t="shared" si="9"/>
        <v>#N/A</v>
      </c>
      <c r="G76" t="str">
        <f>IF((ISERROR((VLOOKUP(B76,Calculation!C$2:C$548,1,FALSE)))),"not entered","")</f>
        <v/>
      </c>
    </row>
    <row r="77" spans="2:7">
      <c r="B77" s="72" t="s">
        <v>11</v>
      </c>
      <c r="C77" s="74" t="str">
        <f t="shared" si="7"/>
        <v xml:space="preserve"> </v>
      </c>
      <c r="D77" s="74" t="str">
        <f t="shared" si="8"/>
        <v xml:space="preserve"> </v>
      </c>
      <c r="E77" s="130">
        <v>1.1574074074074073E-5</v>
      </c>
      <c r="F77" s="75" t="e">
        <f t="shared" si="9"/>
        <v>#N/A</v>
      </c>
      <c r="G77" t="str">
        <f>IF((ISERROR((VLOOKUP(B77,Calculation!C$2:C$548,1,FALSE)))),"not entered","")</f>
        <v/>
      </c>
    </row>
    <row r="78" spans="2:7">
      <c r="B78" s="72" t="s">
        <v>11</v>
      </c>
      <c r="C78" s="74" t="str">
        <f t="shared" si="7"/>
        <v xml:space="preserve"> </v>
      </c>
      <c r="D78" s="74" t="str">
        <f t="shared" si="8"/>
        <v xml:space="preserve"> </v>
      </c>
      <c r="E78" s="130">
        <v>1.1574074074074073E-5</v>
      </c>
      <c r="F78" s="75" t="e">
        <f t="shared" si="9"/>
        <v>#N/A</v>
      </c>
      <c r="G78" t="str">
        <f>IF((ISERROR((VLOOKUP(B78,Calculation!C$2:C$548,1,FALSE)))),"not entered","")</f>
        <v/>
      </c>
    </row>
    <row r="79" spans="2:7">
      <c r="B79" s="72" t="s">
        <v>11</v>
      </c>
      <c r="C79" s="74" t="str">
        <f t="shared" si="7"/>
        <v xml:space="preserve"> </v>
      </c>
      <c r="D79" s="74" t="str">
        <f t="shared" si="8"/>
        <v xml:space="preserve"> </v>
      </c>
      <c r="E79" s="130">
        <v>1.1574074074074073E-5</v>
      </c>
      <c r="F79" s="75" t="e">
        <f t="shared" si="9"/>
        <v>#N/A</v>
      </c>
      <c r="G79" t="str">
        <f>IF((ISERROR((VLOOKUP(B79,Calculation!C$2:C$548,1,FALSE)))),"not entered","")</f>
        <v/>
      </c>
    </row>
    <row r="80" spans="2:7">
      <c r="B80" s="72" t="s">
        <v>11</v>
      </c>
      <c r="C80" s="74" t="str">
        <f t="shared" si="7"/>
        <v xml:space="preserve"> </v>
      </c>
      <c r="D80" s="74" t="str">
        <f t="shared" si="8"/>
        <v xml:space="preserve"> </v>
      </c>
      <c r="E80" s="130">
        <v>1.1574074074074073E-5</v>
      </c>
      <c r="F80" s="75" t="e">
        <f t="shared" si="9"/>
        <v>#N/A</v>
      </c>
      <c r="G80" t="str">
        <f>IF((ISERROR((VLOOKUP(B80,Calculation!C$2:C$548,1,FALSE)))),"not entered","")</f>
        <v/>
      </c>
    </row>
    <row r="81" spans="2:7">
      <c r="B81" s="72" t="s">
        <v>11</v>
      </c>
      <c r="C81" s="74" t="str">
        <f t="shared" si="7"/>
        <v xml:space="preserve"> </v>
      </c>
      <c r="D81" s="74" t="str">
        <f t="shared" si="8"/>
        <v xml:space="preserve"> </v>
      </c>
      <c r="E81" s="130">
        <v>1.1574074074074073E-5</v>
      </c>
      <c r="F81" s="75" t="e">
        <f t="shared" si="9"/>
        <v>#N/A</v>
      </c>
      <c r="G81" t="str">
        <f>IF((ISERROR((VLOOKUP(B81,Calculation!C$2:C$548,1,FALSE)))),"not entered","")</f>
        <v/>
      </c>
    </row>
    <row r="82" spans="2:7">
      <c r="B82" s="72" t="s">
        <v>11</v>
      </c>
      <c r="C82" s="74" t="str">
        <f t="shared" si="7"/>
        <v xml:space="preserve"> </v>
      </c>
      <c r="D82" s="74" t="str">
        <f t="shared" si="8"/>
        <v xml:space="preserve"> </v>
      </c>
      <c r="E82" s="130">
        <v>1.1574074074074073E-5</v>
      </c>
      <c r="F82" s="75" t="e">
        <f t="shared" si="9"/>
        <v>#N/A</v>
      </c>
      <c r="G82" t="str">
        <f>IF((ISERROR((VLOOKUP(B82,Calculation!C$2:C$548,1,FALSE)))),"not entered","")</f>
        <v/>
      </c>
    </row>
    <row r="83" spans="2:7">
      <c r="B83" s="72" t="s">
        <v>11</v>
      </c>
      <c r="C83" s="74" t="str">
        <f t="shared" si="7"/>
        <v xml:space="preserve"> </v>
      </c>
      <c r="D83" s="74" t="str">
        <f t="shared" si="8"/>
        <v xml:space="preserve"> </v>
      </c>
      <c r="E83" s="130">
        <v>1.1574074074074073E-5</v>
      </c>
      <c r="F83" s="75" t="e">
        <f t="shared" si="9"/>
        <v>#N/A</v>
      </c>
      <c r="G83" t="str">
        <f>IF((ISERROR((VLOOKUP(B83,Calculation!C$2:C$548,1,FALSE)))),"not entered","")</f>
        <v/>
      </c>
    </row>
    <row r="84" spans="2:7">
      <c r="B84" s="72" t="s">
        <v>11</v>
      </c>
      <c r="C84" s="74" t="str">
        <f t="shared" si="7"/>
        <v xml:space="preserve"> </v>
      </c>
      <c r="D84" s="74" t="str">
        <f t="shared" si="8"/>
        <v xml:space="preserve"> </v>
      </c>
      <c r="E84" s="130">
        <v>1.1574074074074073E-5</v>
      </c>
      <c r="F84" s="75" t="e">
        <f t="shared" si="9"/>
        <v>#N/A</v>
      </c>
      <c r="G84" t="str">
        <f>IF((ISERROR((VLOOKUP(B84,Calculation!C$2:C$548,1,FALSE)))),"not entered","")</f>
        <v/>
      </c>
    </row>
    <row r="85" spans="2:7">
      <c r="B85" s="72" t="s">
        <v>11</v>
      </c>
      <c r="C85" s="74" t="str">
        <f t="shared" si="7"/>
        <v xml:space="preserve"> </v>
      </c>
      <c r="D85" s="74" t="str">
        <f t="shared" si="8"/>
        <v xml:space="preserve"> </v>
      </c>
      <c r="E85" s="130">
        <v>1.1574074074074073E-5</v>
      </c>
      <c r="F85" s="75" t="e">
        <f t="shared" si="9"/>
        <v>#N/A</v>
      </c>
      <c r="G85" t="str">
        <f>IF((ISERROR((VLOOKUP(B85,Calculation!C$2:C$548,1,FALSE)))),"not entered","")</f>
        <v/>
      </c>
    </row>
    <row r="86" spans="2:7">
      <c r="B86" s="72" t="s">
        <v>11</v>
      </c>
      <c r="C86" s="74" t="str">
        <f t="shared" si="7"/>
        <v xml:space="preserve"> </v>
      </c>
      <c r="D86" s="74" t="str">
        <f t="shared" si="8"/>
        <v xml:space="preserve"> </v>
      </c>
      <c r="E86" s="130">
        <v>1.1574074074074073E-5</v>
      </c>
      <c r="F86" s="75" t="e">
        <f t="shared" si="9"/>
        <v>#N/A</v>
      </c>
      <c r="G86" t="str">
        <f>IF((ISERROR((VLOOKUP(B86,Calculation!C$2:C$548,1,FALSE)))),"not entered","")</f>
        <v/>
      </c>
    </row>
    <row r="87" spans="2:7">
      <c r="B87" s="72" t="s">
        <v>11</v>
      </c>
      <c r="C87" s="74" t="str">
        <f t="shared" si="7"/>
        <v xml:space="preserve"> </v>
      </c>
      <c r="D87" s="74" t="str">
        <f t="shared" si="8"/>
        <v xml:space="preserve"> </v>
      </c>
      <c r="E87" s="130">
        <v>1.1574074074074073E-5</v>
      </c>
      <c r="F87" s="75" t="e">
        <f t="shared" si="9"/>
        <v>#N/A</v>
      </c>
      <c r="G87" t="str">
        <f>IF((ISERROR((VLOOKUP(B87,Calculation!C$2:C$548,1,FALSE)))),"not entered","")</f>
        <v/>
      </c>
    </row>
    <row r="88" spans="2:7">
      <c r="B88" s="72" t="s">
        <v>11</v>
      </c>
      <c r="C88" s="74" t="str">
        <f t="shared" si="7"/>
        <v xml:space="preserve"> </v>
      </c>
      <c r="D88" s="74" t="str">
        <f t="shared" si="8"/>
        <v xml:space="preserve"> </v>
      </c>
      <c r="E88" s="130">
        <v>1.1574074074074073E-5</v>
      </c>
      <c r="F88" s="75" t="e">
        <f t="shared" si="9"/>
        <v>#N/A</v>
      </c>
      <c r="G88" t="str">
        <f>IF((ISERROR((VLOOKUP(B88,Calculation!C$2:C$548,1,FALSE)))),"not entered","")</f>
        <v/>
      </c>
    </row>
    <row r="89" spans="2:7">
      <c r="B89" s="72" t="s">
        <v>11</v>
      </c>
      <c r="C89" s="74" t="str">
        <f t="shared" si="7"/>
        <v xml:space="preserve"> </v>
      </c>
      <c r="D89" s="74" t="str">
        <f t="shared" si="8"/>
        <v xml:space="preserve"> </v>
      </c>
      <c r="E89" s="130">
        <v>1.1574074074074073E-5</v>
      </c>
      <c r="F89" s="75" t="e">
        <f t="shared" si="9"/>
        <v>#N/A</v>
      </c>
      <c r="G89" t="str">
        <f>IF((ISERROR((VLOOKUP(B89,Calculation!C$2:C$548,1,FALSE)))),"not entered","")</f>
        <v/>
      </c>
    </row>
    <row r="90" spans="2:7">
      <c r="B90" s="72" t="s">
        <v>11</v>
      </c>
      <c r="C90" s="74" t="str">
        <f t="shared" si="7"/>
        <v xml:space="preserve"> </v>
      </c>
      <c r="D90" s="74" t="str">
        <f t="shared" si="8"/>
        <v xml:space="preserve"> </v>
      </c>
      <c r="E90" s="130">
        <v>1.1574074074074073E-5</v>
      </c>
      <c r="F90" s="75" t="e">
        <f t="shared" si="9"/>
        <v>#N/A</v>
      </c>
      <c r="G90" t="str">
        <f>IF((ISERROR((VLOOKUP(B90,Calculation!C$2:C$548,1,FALSE)))),"not entered","")</f>
        <v/>
      </c>
    </row>
    <row r="91" spans="2:7">
      <c r="B91" s="72" t="s">
        <v>11</v>
      </c>
      <c r="C91" s="74" t="str">
        <f t="shared" si="7"/>
        <v xml:space="preserve"> </v>
      </c>
      <c r="D91" s="74" t="str">
        <f t="shared" si="8"/>
        <v xml:space="preserve"> </v>
      </c>
      <c r="E91" s="130">
        <v>1.1574074074074073E-5</v>
      </c>
      <c r="F91" s="75" t="e">
        <f t="shared" si="9"/>
        <v>#N/A</v>
      </c>
      <c r="G91" t="str">
        <f>IF((ISERROR((VLOOKUP(B91,Calculation!C$2:C$548,1,FALSE)))),"not entered","")</f>
        <v/>
      </c>
    </row>
    <row r="92" spans="2:7">
      <c r="B92" s="72" t="s">
        <v>11</v>
      </c>
      <c r="C92" s="74" t="str">
        <f t="shared" si="7"/>
        <v xml:space="preserve"> </v>
      </c>
      <c r="D92" s="74" t="str">
        <f t="shared" si="8"/>
        <v xml:space="preserve"> </v>
      </c>
      <c r="E92" s="130">
        <v>1.1574074074074073E-5</v>
      </c>
      <c r="F92" s="75" t="e">
        <f t="shared" si="9"/>
        <v>#N/A</v>
      </c>
      <c r="G92" t="str">
        <f>IF((ISERROR((VLOOKUP(B92,Calculation!C$2:C$548,1,FALSE)))),"not entered","")</f>
        <v/>
      </c>
    </row>
    <row r="93" spans="2:7">
      <c r="B93" s="72" t="s">
        <v>11</v>
      </c>
      <c r="C93" s="74" t="str">
        <f t="shared" si="7"/>
        <v xml:space="preserve"> </v>
      </c>
      <c r="D93" s="74" t="str">
        <f t="shared" si="8"/>
        <v xml:space="preserve"> </v>
      </c>
      <c r="E93" s="130">
        <v>1.1574074074074073E-5</v>
      </c>
      <c r="F93" s="75" t="e">
        <f t="shared" si="9"/>
        <v>#N/A</v>
      </c>
      <c r="G93" t="str">
        <f>IF((ISERROR((VLOOKUP(B93,Calculation!C$2:C$548,1,FALSE)))),"not entered","")</f>
        <v/>
      </c>
    </row>
    <row r="94" spans="2:7">
      <c r="B94" s="72" t="s">
        <v>11</v>
      </c>
      <c r="C94" s="74" t="str">
        <f t="shared" si="7"/>
        <v xml:space="preserve"> </v>
      </c>
      <c r="D94" s="74" t="str">
        <f t="shared" si="8"/>
        <v xml:space="preserve"> </v>
      </c>
      <c r="E94" s="130">
        <v>1.1574074074074073E-5</v>
      </c>
      <c r="F94" s="75" t="e">
        <f t="shared" si="9"/>
        <v>#N/A</v>
      </c>
      <c r="G94" t="str">
        <f>IF((ISERROR((VLOOKUP(B94,Calculation!C$2:C$548,1,FALSE)))),"not entered","")</f>
        <v/>
      </c>
    </row>
    <row r="95" spans="2:7">
      <c r="B95" s="72" t="s">
        <v>11</v>
      </c>
      <c r="C95" s="74" t="str">
        <f t="shared" si="7"/>
        <v xml:space="preserve"> </v>
      </c>
      <c r="D95" s="74" t="str">
        <f t="shared" si="8"/>
        <v xml:space="preserve"> </v>
      </c>
      <c r="E95" s="130">
        <v>1.1574074074074073E-5</v>
      </c>
      <c r="F95" s="75" t="e">
        <f t="shared" si="9"/>
        <v>#N/A</v>
      </c>
      <c r="G95" t="str">
        <f>IF((ISERROR((VLOOKUP(B95,Calculation!C$2:C$548,1,FALSE)))),"not entered","")</f>
        <v/>
      </c>
    </row>
    <row r="96" spans="2:7">
      <c r="B96" s="72" t="s">
        <v>11</v>
      </c>
      <c r="C96" s="74" t="str">
        <f t="shared" si="7"/>
        <v xml:space="preserve"> </v>
      </c>
      <c r="D96" s="74" t="str">
        <f t="shared" si="8"/>
        <v xml:space="preserve"> </v>
      </c>
      <c r="E96" s="130">
        <v>1.1574074074074073E-5</v>
      </c>
      <c r="F96" s="75" t="e">
        <f t="shared" si="9"/>
        <v>#N/A</v>
      </c>
      <c r="G96" t="str">
        <f>IF((ISERROR((VLOOKUP(B96,Calculation!C$2:C$548,1,FALSE)))),"not entered","")</f>
        <v/>
      </c>
    </row>
    <row r="97" spans="2:7">
      <c r="B97" s="72" t="s">
        <v>11</v>
      </c>
      <c r="C97" s="74" t="str">
        <f t="shared" si="7"/>
        <v xml:space="preserve"> </v>
      </c>
      <c r="D97" s="74" t="str">
        <f t="shared" si="8"/>
        <v xml:space="preserve"> </v>
      </c>
      <c r="E97" s="130">
        <v>1.1574074074074073E-5</v>
      </c>
      <c r="F97" s="75" t="e">
        <f t="shared" si="9"/>
        <v>#N/A</v>
      </c>
      <c r="G97" t="str">
        <f>IF((ISERROR((VLOOKUP(B97,Calculation!C$2:C$548,1,FALSE)))),"not entered","")</f>
        <v/>
      </c>
    </row>
    <row r="98" spans="2:7">
      <c r="B98" s="72" t="s">
        <v>11</v>
      </c>
      <c r="C98" s="74" t="str">
        <f t="shared" si="7"/>
        <v xml:space="preserve"> </v>
      </c>
      <c r="D98" s="74" t="str">
        <f t="shared" si="8"/>
        <v xml:space="preserve"> </v>
      </c>
      <c r="E98" s="130">
        <v>1.1574074074074073E-5</v>
      </c>
      <c r="F98" s="75" t="e">
        <f t="shared" si="9"/>
        <v>#N/A</v>
      </c>
      <c r="G98" t="str">
        <f>IF((ISERROR((VLOOKUP(B98,Calculation!C$2:C$548,1,FALSE)))),"not entered","")</f>
        <v/>
      </c>
    </row>
    <row r="99" spans="2:7">
      <c r="B99" s="72" t="s">
        <v>11</v>
      </c>
      <c r="C99" s="74" t="str">
        <f t="shared" si="7"/>
        <v xml:space="preserve"> </v>
      </c>
      <c r="D99" s="74" t="str">
        <f t="shared" si="8"/>
        <v xml:space="preserve"> </v>
      </c>
      <c r="E99" s="130">
        <v>1.1574074074074073E-5</v>
      </c>
      <c r="F99" s="75" t="e">
        <f t="shared" si="9"/>
        <v>#N/A</v>
      </c>
      <c r="G99" t="str">
        <f>IF((ISERROR((VLOOKUP(B99,Calculation!C$2:C$548,1,FALSE)))),"not entered","")</f>
        <v/>
      </c>
    </row>
    <row r="100" spans="2:7">
      <c r="B100" s="72" t="s">
        <v>11</v>
      </c>
      <c r="C100" s="74" t="str">
        <f t="shared" si="7"/>
        <v xml:space="preserve"> </v>
      </c>
      <c r="D100" s="74" t="str">
        <f t="shared" si="8"/>
        <v xml:space="preserve"> </v>
      </c>
      <c r="E100" s="130">
        <v>1.1574074074074073E-5</v>
      </c>
      <c r="F100" s="75" t="e">
        <f t="shared" si="9"/>
        <v>#N/A</v>
      </c>
      <c r="G100" t="str">
        <f>IF((ISERROR((VLOOKUP(B100,Calculation!C$2:C$548,1,FALSE)))),"not entered","")</f>
        <v/>
      </c>
    </row>
    <row r="101" spans="2:7">
      <c r="B101" s="72" t="s">
        <v>11</v>
      </c>
      <c r="C101" s="74" t="str">
        <f t="shared" si="7"/>
        <v xml:space="preserve"> </v>
      </c>
      <c r="D101" s="74" t="str">
        <f t="shared" si="8"/>
        <v xml:space="preserve"> </v>
      </c>
      <c r="E101" s="130">
        <v>1.1574074074074073E-5</v>
      </c>
      <c r="F101" s="75" t="e">
        <f t="shared" si="9"/>
        <v>#N/A</v>
      </c>
      <c r="G101" t="str">
        <f>IF((ISERROR((VLOOKUP(B101,Calculation!C$2:C$548,1,FALSE)))),"not entered","")</f>
        <v/>
      </c>
    </row>
    <row r="102" spans="2:7">
      <c r="B102" s="72" t="s">
        <v>11</v>
      </c>
      <c r="C102" s="74" t="str">
        <f t="shared" si="7"/>
        <v xml:space="preserve"> </v>
      </c>
      <c r="D102" s="74" t="str">
        <f t="shared" si="8"/>
        <v xml:space="preserve"> </v>
      </c>
      <c r="E102" s="130">
        <v>1.1574074074074073E-5</v>
      </c>
      <c r="F102" s="75" t="e">
        <f t="shared" ref="F102:F133" si="10">(VLOOKUP(C102,C$4:E$5,3,FALSE))/(E102/10000)</f>
        <v>#N/A</v>
      </c>
      <c r="G102" t="str">
        <f>IF((ISERROR((VLOOKUP(B102,Calculation!C$2:C$548,1,FALSE)))),"not entered","")</f>
        <v/>
      </c>
    </row>
    <row r="103" spans="2:7">
      <c r="B103" s="72" t="s">
        <v>11</v>
      </c>
      <c r="C103" s="74" t="str">
        <f t="shared" si="7"/>
        <v xml:space="preserve"> </v>
      </c>
      <c r="D103" s="74" t="str">
        <f t="shared" si="8"/>
        <v xml:space="preserve"> </v>
      </c>
      <c r="E103" s="130">
        <v>1.1574074074074073E-5</v>
      </c>
      <c r="F103" s="75" t="e">
        <f t="shared" si="10"/>
        <v>#N/A</v>
      </c>
      <c r="G103" t="str">
        <f>IF((ISERROR((VLOOKUP(B103,Calculation!C$2:C$548,1,FALSE)))),"not entered","")</f>
        <v/>
      </c>
    </row>
    <row r="104" spans="2:7">
      <c r="B104" s="72" t="s">
        <v>11</v>
      </c>
      <c r="C104" s="74" t="str">
        <f t="shared" si="7"/>
        <v xml:space="preserve"> </v>
      </c>
      <c r="D104" s="74" t="str">
        <f t="shared" si="8"/>
        <v xml:space="preserve"> </v>
      </c>
      <c r="E104" s="130">
        <v>1.1574074074074073E-5</v>
      </c>
      <c r="F104" s="75" t="e">
        <f t="shared" si="10"/>
        <v>#N/A</v>
      </c>
      <c r="G104" t="str">
        <f>IF((ISERROR((VLOOKUP(B104,Calculation!C$2:C$548,1,FALSE)))),"not entered","")</f>
        <v/>
      </c>
    </row>
    <row r="105" spans="2:7">
      <c r="B105" s="72" t="s">
        <v>11</v>
      </c>
      <c r="C105" s="74" t="str">
        <f t="shared" si="7"/>
        <v xml:space="preserve"> </v>
      </c>
      <c r="D105" s="74" t="str">
        <f t="shared" si="8"/>
        <v xml:space="preserve"> </v>
      </c>
      <c r="E105" s="130">
        <v>1.1574074074074073E-5</v>
      </c>
      <c r="F105" s="75" t="e">
        <f t="shared" si="10"/>
        <v>#N/A</v>
      </c>
      <c r="G105" t="str">
        <f>IF((ISERROR((VLOOKUP(B105,Calculation!C$2:C$548,1,FALSE)))),"not entered","")</f>
        <v/>
      </c>
    </row>
    <row r="106" spans="2:7">
      <c r="B106" s="72" t="s">
        <v>11</v>
      </c>
      <c r="C106" s="74" t="str">
        <f t="shared" si="7"/>
        <v xml:space="preserve"> </v>
      </c>
      <c r="D106" s="74" t="str">
        <f t="shared" si="8"/>
        <v xml:space="preserve"> </v>
      </c>
      <c r="E106" s="130">
        <v>1.1574074074074073E-5</v>
      </c>
      <c r="F106" s="75" t="e">
        <f t="shared" si="10"/>
        <v>#N/A</v>
      </c>
      <c r="G106" t="str">
        <f>IF((ISERROR((VLOOKUP(B106,Calculation!C$2:C$548,1,FALSE)))),"not entered","")</f>
        <v/>
      </c>
    </row>
    <row r="107" spans="2:7">
      <c r="B107" s="72" t="s">
        <v>11</v>
      </c>
      <c r="C107" s="74" t="str">
        <f t="shared" si="7"/>
        <v xml:space="preserve"> </v>
      </c>
      <c r="D107" s="74" t="str">
        <f t="shared" si="8"/>
        <v xml:space="preserve"> </v>
      </c>
      <c r="E107" s="130">
        <v>1.1574074074074073E-5</v>
      </c>
      <c r="F107" s="75" t="e">
        <f t="shared" si="10"/>
        <v>#N/A</v>
      </c>
      <c r="G107" t="str">
        <f>IF((ISERROR((VLOOKUP(B107,Calculation!C$2:C$548,1,FALSE)))),"not entered","")</f>
        <v/>
      </c>
    </row>
    <row r="108" spans="2:7">
      <c r="B108" s="72" t="s">
        <v>11</v>
      </c>
      <c r="C108" s="74" t="str">
        <f t="shared" si="7"/>
        <v xml:space="preserve"> </v>
      </c>
      <c r="D108" s="74" t="str">
        <f t="shared" si="8"/>
        <v xml:space="preserve"> </v>
      </c>
      <c r="E108" s="130">
        <v>1.1574074074074073E-5</v>
      </c>
      <c r="F108" s="75" t="e">
        <f t="shared" si="10"/>
        <v>#N/A</v>
      </c>
      <c r="G108" t="str">
        <f>IF((ISERROR((VLOOKUP(B108,Calculation!C$2:C$548,1,FALSE)))),"not entered","")</f>
        <v/>
      </c>
    </row>
    <row r="109" spans="2:7">
      <c r="B109" s="72" t="s">
        <v>11</v>
      </c>
      <c r="C109" s="74" t="str">
        <f t="shared" si="7"/>
        <v xml:space="preserve"> </v>
      </c>
      <c r="D109" s="74" t="str">
        <f t="shared" si="8"/>
        <v xml:space="preserve"> </v>
      </c>
      <c r="E109" s="130">
        <v>1.1574074074074073E-5</v>
      </c>
      <c r="F109" s="75" t="e">
        <f t="shared" si="10"/>
        <v>#N/A</v>
      </c>
      <c r="G109" t="str">
        <f>IF((ISERROR((VLOOKUP(B109,Calculation!C$2:C$548,1,FALSE)))),"not entered","")</f>
        <v/>
      </c>
    </row>
    <row r="110" spans="2:7">
      <c r="B110" s="72" t="s">
        <v>11</v>
      </c>
      <c r="C110" s="74" t="str">
        <f t="shared" si="7"/>
        <v xml:space="preserve"> </v>
      </c>
      <c r="D110" s="74" t="str">
        <f t="shared" si="8"/>
        <v xml:space="preserve"> </v>
      </c>
      <c r="E110" s="130">
        <v>1.1574074074074073E-5</v>
      </c>
      <c r="F110" s="75" t="e">
        <f t="shared" si="10"/>
        <v>#N/A</v>
      </c>
      <c r="G110" t="str">
        <f>IF((ISERROR((VLOOKUP(B110,Calculation!C$2:C$548,1,FALSE)))),"not entered","")</f>
        <v/>
      </c>
    </row>
    <row r="111" spans="2:7">
      <c r="B111" s="72" t="s">
        <v>11</v>
      </c>
      <c r="C111" s="74" t="str">
        <f t="shared" si="7"/>
        <v xml:space="preserve"> </v>
      </c>
      <c r="D111" s="74" t="str">
        <f t="shared" si="8"/>
        <v xml:space="preserve"> </v>
      </c>
      <c r="E111" s="130">
        <v>1.1574074074074073E-5</v>
      </c>
      <c r="F111" s="75" t="e">
        <f t="shared" si="10"/>
        <v>#N/A</v>
      </c>
      <c r="G111" t="str">
        <f>IF((ISERROR((VLOOKUP(B111,Calculation!C$2:C$548,1,FALSE)))),"not entered","")</f>
        <v/>
      </c>
    </row>
    <row r="112" spans="2:7">
      <c r="B112" s="72" t="s">
        <v>11</v>
      </c>
      <c r="C112" s="74" t="str">
        <f t="shared" si="7"/>
        <v xml:space="preserve"> </v>
      </c>
      <c r="D112" s="74" t="str">
        <f t="shared" si="8"/>
        <v xml:space="preserve"> </v>
      </c>
      <c r="E112" s="130">
        <v>1.1574074074074073E-5</v>
      </c>
      <c r="F112" s="75" t="e">
        <f t="shared" si="10"/>
        <v>#N/A</v>
      </c>
      <c r="G112" t="str">
        <f>IF((ISERROR((VLOOKUP(B112,Calculation!C$2:C$548,1,FALSE)))),"not entered","")</f>
        <v/>
      </c>
    </row>
    <row r="113" spans="2:7">
      <c r="B113" s="72" t="s">
        <v>11</v>
      </c>
      <c r="C113" s="74" t="str">
        <f t="shared" si="7"/>
        <v xml:space="preserve"> </v>
      </c>
      <c r="D113" s="74" t="str">
        <f t="shared" si="8"/>
        <v xml:space="preserve"> </v>
      </c>
      <c r="E113" s="130">
        <v>1.1574074074074073E-5</v>
      </c>
      <c r="F113" s="75" t="e">
        <f t="shared" si="10"/>
        <v>#N/A</v>
      </c>
      <c r="G113" t="str">
        <f>IF((ISERROR((VLOOKUP(B113,Calculation!C$2:C$548,1,FALSE)))),"not entered","")</f>
        <v/>
      </c>
    </row>
    <row r="114" spans="2:7">
      <c r="B114" s="72" t="s">
        <v>11</v>
      </c>
      <c r="C114" s="74" t="str">
        <f t="shared" si="7"/>
        <v xml:space="preserve"> </v>
      </c>
      <c r="D114" s="74" t="str">
        <f t="shared" si="8"/>
        <v xml:space="preserve"> </v>
      </c>
      <c r="E114" s="130">
        <v>1.1574074074074073E-5</v>
      </c>
      <c r="F114" s="75" t="e">
        <f t="shared" si="10"/>
        <v>#N/A</v>
      </c>
      <c r="G114" t="str">
        <f>IF((ISERROR((VLOOKUP(B114,Calculation!C$2:C$548,1,FALSE)))),"not entered","")</f>
        <v/>
      </c>
    </row>
    <row r="115" spans="2:7">
      <c r="B115" s="72" t="s">
        <v>11</v>
      </c>
      <c r="C115" s="74" t="str">
        <f t="shared" si="7"/>
        <v xml:space="preserve"> </v>
      </c>
      <c r="D115" s="74" t="str">
        <f t="shared" si="8"/>
        <v xml:space="preserve"> </v>
      </c>
      <c r="E115" s="130">
        <v>1.1574074074074073E-5</v>
      </c>
      <c r="F115" s="75" t="e">
        <f t="shared" si="10"/>
        <v>#N/A</v>
      </c>
      <c r="G115" t="str">
        <f>IF((ISERROR((VLOOKUP(B115,Calculation!C$2:C$548,1,FALSE)))),"not entered","")</f>
        <v/>
      </c>
    </row>
    <row r="116" spans="2:7">
      <c r="B116" s="72" t="s">
        <v>11</v>
      </c>
      <c r="C116" s="74" t="str">
        <f t="shared" si="7"/>
        <v xml:space="preserve"> </v>
      </c>
      <c r="D116" s="74" t="str">
        <f t="shared" si="8"/>
        <v xml:space="preserve"> </v>
      </c>
      <c r="E116" s="130">
        <v>1.1574074074074073E-5</v>
      </c>
      <c r="F116" s="75" t="e">
        <f t="shared" si="10"/>
        <v>#N/A</v>
      </c>
      <c r="G116" t="str">
        <f>IF((ISERROR((VLOOKUP(B116,Calculation!C$2:C$548,1,FALSE)))),"not entered","")</f>
        <v/>
      </c>
    </row>
    <row r="117" spans="2:7">
      <c r="B117" s="72" t="s">
        <v>11</v>
      </c>
      <c r="C117" s="74" t="str">
        <f t="shared" si="7"/>
        <v xml:space="preserve"> </v>
      </c>
      <c r="D117" s="74" t="str">
        <f t="shared" si="8"/>
        <v xml:space="preserve"> </v>
      </c>
      <c r="E117" s="130">
        <v>1.1574074074074073E-5</v>
      </c>
      <c r="F117" s="75" t="e">
        <f t="shared" si="10"/>
        <v>#N/A</v>
      </c>
      <c r="G117" t="str">
        <f>IF((ISERROR((VLOOKUP(B117,Calculation!C$2:C$548,1,FALSE)))),"not entered","")</f>
        <v/>
      </c>
    </row>
    <row r="118" spans="2:7">
      <c r="B118" s="72" t="s">
        <v>11</v>
      </c>
      <c r="C118" s="74" t="str">
        <f t="shared" si="7"/>
        <v xml:space="preserve"> </v>
      </c>
      <c r="D118" s="74" t="str">
        <f t="shared" si="8"/>
        <v xml:space="preserve"> </v>
      </c>
      <c r="E118" s="130">
        <v>1.1574074074074073E-5</v>
      </c>
      <c r="F118" s="75" t="e">
        <f t="shared" si="10"/>
        <v>#N/A</v>
      </c>
      <c r="G118" t="str">
        <f>IF((ISERROR((VLOOKUP(B118,Calculation!C$2:C$548,1,FALSE)))),"not entered","")</f>
        <v/>
      </c>
    </row>
    <row r="119" spans="2:7">
      <c r="B119" s="72" t="s">
        <v>11</v>
      </c>
      <c r="C119" s="74" t="str">
        <f t="shared" si="7"/>
        <v xml:space="preserve"> </v>
      </c>
      <c r="D119" s="74" t="str">
        <f t="shared" si="8"/>
        <v xml:space="preserve"> </v>
      </c>
      <c r="E119" s="130">
        <v>1.1574074074074073E-5</v>
      </c>
      <c r="F119" s="75" t="e">
        <f t="shared" si="10"/>
        <v>#N/A</v>
      </c>
      <c r="G119" t="str">
        <f>IF((ISERROR((VLOOKUP(B119,Calculation!C$2:C$548,1,FALSE)))),"not entered","")</f>
        <v/>
      </c>
    </row>
    <row r="120" spans="2:7">
      <c r="B120" s="72" t="s">
        <v>11</v>
      </c>
      <c r="C120" s="74" t="str">
        <f t="shared" si="7"/>
        <v xml:space="preserve"> </v>
      </c>
      <c r="D120" s="74" t="str">
        <f t="shared" si="8"/>
        <v xml:space="preserve"> </v>
      </c>
      <c r="E120" s="130">
        <v>1.1574074074074073E-5</v>
      </c>
      <c r="F120" s="75" t="e">
        <f t="shared" si="10"/>
        <v>#N/A</v>
      </c>
      <c r="G120" t="str">
        <f>IF((ISERROR((VLOOKUP(B120,Calculation!C$2:C$548,1,FALSE)))),"not entered","")</f>
        <v/>
      </c>
    </row>
    <row r="121" spans="2:7">
      <c r="B121" s="72" t="s">
        <v>11</v>
      </c>
      <c r="C121" s="74" t="str">
        <f t="shared" si="7"/>
        <v xml:space="preserve"> </v>
      </c>
      <c r="D121" s="74" t="str">
        <f t="shared" si="8"/>
        <v xml:space="preserve"> </v>
      </c>
      <c r="E121" s="130">
        <v>1.1574074074074073E-5</v>
      </c>
      <c r="F121" s="75" t="e">
        <f t="shared" si="10"/>
        <v>#N/A</v>
      </c>
      <c r="G121" t="str">
        <f>IF((ISERROR((VLOOKUP(B121,Calculation!C$2:C$548,1,FALSE)))),"not entered","")</f>
        <v/>
      </c>
    </row>
    <row r="122" spans="2:7">
      <c r="B122" s="72" t="s">
        <v>11</v>
      </c>
      <c r="C122" s="74" t="str">
        <f t="shared" si="7"/>
        <v xml:space="preserve"> </v>
      </c>
      <c r="D122" s="74" t="str">
        <f t="shared" si="8"/>
        <v xml:space="preserve"> </v>
      </c>
      <c r="E122" s="130">
        <v>1.1574074074074073E-5</v>
      </c>
      <c r="F122" s="75" t="e">
        <f t="shared" si="10"/>
        <v>#N/A</v>
      </c>
      <c r="G122" t="str">
        <f>IF((ISERROR((VLOOKUP(B122,Calculation!C$2:C$548,1,FALSE)))),"not entered","")</f>
        <v/>
      </c>
    </row>
    <row r="123" spans="2:7">
      <c r="B123" s="72" t="s">
        <v>11</v>
      </c>
      <c r="C123" s="74" t="str">
        <f t="shared" si="7"/>
        <v xml:space="preserve"> </v>
      </c>
      <c r="D123" s="74" t="str">
        <f t="shared" si="8"/>
        <v xml:space="preserve"> </v>
      </c>
      <c r="E123" s="130">
        <v>1.1574074074074073E-5</v>
      </c>
      <c r="F123" s="75" t="e">
        <f t="shared" si="10"/>
        <v>#N/A</v>
      </c>
      <c r="G123" t="str">
        <f>IF((ISERROR((VLOOKUP(B123,Calculation!C$2:C$548,1,FALSE)))),"not entered","")</f>
        <v/>
      </c>
    </row>
    <row r="124" spans="2:7">
      <c r="B124" s="72" t="s">
        <v>11</v>
      </c>
      <c r="C124" s="74" t="str">
        <f t="shared" si="7"/>
        <v xml:space="preserve"> </v>
      </c>
      <c r="D124" s="74" t="str">
        <f t="shared" si="8"/>
        <v xml:space="preserve"> </v>
      </c>
      <c r="E124" s="130">
        <v>1.1574074074074073E-5</v>
      </c>
      <c r="F124" s="75" t="e">
        <f t="shared" si="10"/>
        <v>#N/A</v>
      </c>
      <c r="G124" t="str">
        <f>IF((ISERROR((VLOOKUP(B124,Calculation!C$2:C$548,1,FALSE)))),"not entered","")</f>
        <v/>
      </c>
    </row>
    <row r="125" spans="2:7">
      <c r="B125" s="72" t="s">
        <v>11</v>
      </c>
      <c r="C125" s="74" t="str">
        <f t="shared" si="7"/>
        <v xml:space="preserve"> </v>
      </c>
      <c r="D125" s="74" t="str">
        <f t="shared" si="8"/>
        <v xml:space="preserve"> </v>
      </c>
      <c r="E125" s="130">
        <v>1.1574074074074073E-5</v>
      </c>
      <c r="F125" s="75" t="e">
        <f t="shared" si="10"/>
        <v>#N/A</v>
      </c>
      <c r="G125" t="str">
        <f>IF((ISERROR((VLOOKUP(B125,Calculation!C$2:C$548,1,FALSE)))),"not entered","")</f>
        <v/>
      </c>
    </row>
    <row r="126" spans="2:7">
      <c r="B126" s="72" t="s">
        <v>11</v>
      </c>
      <c r="C126" s="74" t="str">
        <f t="shared" si="7"/>
        <v xml:space="preserve"> </v>
      </c>
      <c r="D126" s="74" t="str">
        <f t="shared" si="8"/>
        <v xml:space="preserve"> </v>
      </c>
      <c r="E126" s="130">
        <v>1.1574074074074073E-5</v>
      </c>
      <c r="F126" s="75" t="e">
        <f t="shared" si="10"/>
        <v>#N/A</v>
      </c>
      <c r="G126" t="str">
        <f>IF((ISERROR((VLOOKUP(B126,Calculation!C$2:C$548,1,FALSE)))),"not entered","")</f>
        <v/>
      </c>
    </row>
    <row r="127" spans="2:7">
      <c r="B127" s="72" t="s">
        <v>11</v>
      </c>
      <c r="C127" s="74" t="str">
        <f t="shared" si="7"/>
        <v xml:space="preserve"> </v>
      </c>
      <c r="D127" s="74" t="str">
        <f t="shared" si="8"/>
        <v xml:space="preserve"> </v>
      </c>
      <c r="E127" s="130">
        <v>1.1574074074074073E-5</v>
      </c>
      <c r="F127" s="75" t="e">
        <f t="shared" si="10"/>
        <v>#N/A</v>
      </c>
      <c r="G127" t="str">
        <f>IF((ISERROR((VLOOKUP(B127,Calculation!C$2:C$548,1,FALSE)))),"not entered","")</f>
        <v/>
      </c>
    </row>
    <row r="128" spans="2:7">
      <c r="B128" s="72" t="s">
        <v>11</v>
      </c>
      <c r="C128" s="74" t="str">
        <f t="shared" si="7"/>
        <v xml:space="preserve"> </v>
      </c>
      <c r="D128" s="74" t="str">
        <f t="shared" si="8"/>
        <v xml:space="preserve"> </v>
      </c>
      <c r="E128" s="130">
        <v>1.1574074074074073E-5</v>
      </c>
      <c r="F128" s="75" t="e">
        <f t="shared" si="10"/>
        <v>#N/A</v>
      </c>
      <c r="G128" t="str">
        <f>IF((ISERROR((VLOOKUP(B128,Calculation!C$2:C$548,1,FALSE)))),"not entered","")</f>
        <v/>
      </c>
    </row>
    <row r="129" spans="2:7">
      <c r="B129" s="72" t="s">
        <v>11</v>
      </c>
      <c r="C129" s="74" t="str">
        <f t="shared" si="7"/>
        <v xml:space="preserve"> </v>
      </c>
      <c r="D129" s="74" t="str">
        <f t="shared" si="8"/>
        <v xml:space="preserve"> </v>
      </c>
      <c r="E129" s="130">
        <v>1.1574074074074073E-5</v>
      </c>
      <c r="F129" s="75" t="e">
        <f t="shared" si="10"/>
        <v>#N/A</v>
      </c>
      <c r="G129" t="str">
        <f>IF((ISERROR((VLOOKUP(B129,Calculation!C$2:C$548,1,FALSE)))),"not entered","")</f>
        <v/>
      </c>
    </row>
    <row r="130" spans="2:7">
      <c r="B130" s="72" t="s">
        <v>11</v>
      </c>
      <c r="C130" s="74" t="str">
        <f t="shared" si="7"/>
        <v xml:space="preserve"> </v>
      </c>
      <c r="D130" s="74" t="str">
        <f t="shared" si="8"/>
        <v xml:space="preserve"> </v>
      </c>
      <c r="E130" s="130">
        <v>1.1574074074074073E-5</v>
      </c>
      <c r="F130" s="75" t="e">
        <f t="shared" si="10"/>
        <v>#N/A</v>
      </c>
      <c r="G130" t="str">
        <f>IF((ISERROR((VLOOKUP(B130,Calculation!C$2:C$548,1,FALSE)))),"not entered","")</f>
        <v/>
      </c>
    </row>
    <row r="131" spans="2:7">
      <c r="B131" s="72" t="s">
        <v>11</v>
      </c>
      <c r="C131" s="74" t="str">
        <f t="shared" si="7"/>
        <v xml:space="preserve"> </v>
      </c>
      <c r="D131" s="74" t="str">
        <f t="shared" si="8"/>
        <v xml:space="preserve"> </v>
      </c>
      <c r="E131" s="130">
        <v>1.1574074074074073E-5</v>
      </c>
      <c r="F131" s="75" t="e">
        <f t="shared" si="10"/>
        <v>#N/A</v>
      </c>
      <c r="G131" t="str">
        <f>IF((ISERROR((VLOOKUP(B131,Calculation!C$2:C$548,1,FALSE)))),"not entered","")</f>
        <v/>
      </c>
    </row>
    <row r="132" spans="2:7">
      <c r="B132" s="72" t="s">
        <v>11</v>
      </c>
      <c r="C132" s="74" t="str">
        <f t="shared" si="7"/>
        <v xml:space="preserve"> </v>
      </c>
      <c r="D132" s="74" t="str">
        <f t="shared" si="8"/>
        <v xml:space="preserve"> </v>
      </c>
      <c r="E132" s="130">
        <v>1.1574074074074073E-5</v>
      </c>
      <c r="F132" s="75" t="e">
        <f t="shared" si="10"/>
        <v>#N/A</v>
      </c>
      <c r="G132" t="str">
        <f>IF((ISERROR((VLOOKUP(B132,Calculation!C$2:C$548,1,FALSE)))),"not entered","")</f>
        <v/>
      </c>
    </row>
    <row r="133" spans="2:7">
      <c r="B133" s="72" t="s">
        <v>11</v>
      </c>
      <c r="C133" s="74" t="str">
        <f t="shared" si="7"/>
        <v xml:space="preserve"> </v>
      </c>
      <c r="D133" s="74" t="str">
        <f t="shared" si="8"/>
        <v xml:space="preserve"> </v>
      </c>
      <c r="E133" s="130">
        <v>1.1574074074074073E-5</v>
      </c>
      <c r="F133" s="75" t="e">
        <f t="shared" si="10"/>
        <v>#N/A</v>
      </c>
      <c r="G133" t="str">
        <f>IF((ISERROR((VLOOKUP(B133,Calculation!C$2:C$548,1,FALSE)))),"not entered","")</f>
        <v/>
      </c>
    </row>
    <row r="134" spans="2:7">
      <c r="B134" s="72" t="s">
        <v>11</v>
      </c>
      <c r="C134" s="74" t="str">
        <f t="shared" ref="C134:C197" si="11">VLOOKUP(B134,name,3,FALSE)</f>
        <v xml:space="preserve"> </v>
      </c>
      <c r="D134" s="74" t="str">
        <f t="shared" ref="D134:D197" si="12">VLOOKUP(B134,name,2,FALSE)</f>
        <v xml:space="preserve"> </v>
      </c>
      <c r="E134" s="130">
        <v>1.1574074074074073E-5</v>
      </c>
      <c r="F134" s="75" t="e">
        <f t="shared" ref="F134:F165" si="13">(VLOOKUP(C134,C$4:E$5,3,FALSE))/(E134/10000)</f>
        <v>#N/A</v>
      </c>
      <c r="G134" t="str">
        <f>IF((ISERROR((VLOOKUP(B134,Calculation!C$2:C$548,1,FALSE)))),"not entered","")</f>
        <v/>
      </c>
    </row>
    <row r="135" spans="2:7">
      <c r="B135" s="72" t="s">
        <v>11</v>
      </c>
      <c r="C135" s="74" t="str">
        <f t="shared" si="11"/>
        <v xml:space="preserve"> </v>
      </c>
      <c r="D135" s="74" t="str">
        <f t="shared" si="12"/>
        <v xml:space="preserve"> </v>
      </c>
      <c r="E135" s="130">
        <v>1.1574074074074073E-5</v>
      </c>
      <c r="F135" s="75" t="e">
        <f t="shared" si="13"/>
        <v>#N/A</v>
      </c>
      <c r="G135" t="str">
        <f>IF((ISERROR((VLOOKUP(B135,Calculation!C$2:C$548,1,FALSE)))),"not entered","")</f>
        <v/>
      </c>
    </row>
    <row r="136" spans="2:7">
      <c r="B136" s="72" t="s">
        <v>11</v>
      </c>
      <c r="C136" s="74" t="str">
        <f t="shared" si="11"/>
        <v xml:space="preserve"> </v>
      </c>
      <c r="D136" s="74" t="str">
        <f t="shared" si="12"/>
        <v xml:space="preserve"> </v>
      </c>
      <c r="E136" s="130">
        <v>1.1574074074074073E-5</v>
      </c>
      <c r="F136" s="75" t="e">
        <f t="shared" si="13"/>
        <v>#N/A</v>
      </c>
      <c r="G136" t="str">
        <f>IF((ISERROR((VLOOKUP(B136,Calculation!C$2:C$548,1,FALSE)))),"not entered","")</f>
        <v/>
      </c>
    </row>
    <row r="137" spans="2:7">
      <c r="B137" s="72" t="s">
        <v>11</v>
      </c>
      <c r="C137" s="74" t="str">
        <f t="shared" si="11"/>
        <v xml:space="preserve"> </v>
      </c>
      <c r="D137" s="74" t="str">
        <f t="shared" si="12"/>
        <v xml:space="preserve"> </v>
      </c>
      <c r="E137" s="130">
        <v>1.1574074074074073E-5</v>
      </c>
      <c r="F137" s="75" t="e">
        <f t="shared" si="13"/>
        <v>#N/A</v>
      </c>
      <c r="G137" t="str">
        <f>IF((ISERROR((VLOOKUP(B137,Calculation!C$2:C$548,1,FALSE)))),"not entered","")</f>
        <v/>
      </c>
    </row>
    <row r="138" spans="2:7">
      <c r="B138" s="72" t="s">
        <v>11</v>
      </c>
      <c r="C138" s="74" t="str">
        <f t="shared" si="11"/>
        <v xml:space="preserve"> </v>
      </c>
      <c r="D138" s="74" t="str">
        <f t="shared" si="12"/>
        <v xml:space="preserve"> </v>
      </c>
      <c r="E138" s="130">
        <v>1.1574074074074073E-5</v>
      </c>
      <c r="F138" s="75" t="e">
        <f t="shared" si="13"/>
        <v>#N/A</v>
      </c>
      <c r="G138" t="str">
        <f>IF((ISERROR((VLOOKUP(B138,Calculation!C$2:C$548,1,FALSE)))),"not entered","")</f>
        <v/>
      </c>
    </row>
    <row r="139" spans="2:7">
      <c r="B139" s="72" t="s">
        <v>11</v>
      </c>
      <c r="C139" s="74" t="str">
        <f t="shared" si="11"/>
        <v xml:space="preserve"> </v>
      </c>
      <c r="D139" s="74" t="str">
        <f t="shared" si="12"/>
        <v xml:space="preserve"> </v>
      </c>
      <c r="E139" s="130">
        <v>1.1574074074074073E-5</v>
      </c>
      <c r="F139" s="75" t="e">
        <f t="shared" si="13"/>
        <v>#N/A</v>
      </c>
      <c r="G139" t="str">
        <f>IF((ISERROR((VLOOKUP(B139,Calculation!C$2:C$548,1,FALSE)))),"not entered","")</f>
        <v/>
      </c>
    </row>
    <row r="140" spans="2:7">
      <c r="B140" s="72" t="s">
        <v>11</v>
      </c>
      <c r="C140" s="74" t="str">
        <f t="shared" si="11"/>
        <v xml:space="preserve"> </v>
      </c>
      <c r="D140" s="74" t="str">
        <f t="shared" si="12"/>
        <v xml:space="preserve"> </v>
      </c>
      <c r="E140" s="130">
        <v>1.1574074074074073E-5</v>
      </c>
      <c r="F140" s="75" t="e">
        <f t="shared" si="13"/>
        <v>#N/A</v>
      </c>
      <c r="G140" t="str">
        <f>IF((ISERROR((VLOOKUP(B140,Calculation!C$2:C$548,1,FALSE)))),"not entered","")</f>
        <v/>
      </c>
    </row>
    <row r="141" spans="2:7">
      <c r="B141" s="72" t="s">
        <v>11</v>
      </c>
      <c r="C141" s="74" t="str">
        <f t="shared" si="11"/>
        <v xml:space="preserve"> </v>
      </c>
      <c r="D141" s="74" t="str">
        <f t="shared" si="12"/>
        <v xml:space="preserve"> </v>
      </c>
      <c r="E141" s="130">
        <v>1.1574074074074073E-5</v>
      </c>
      <c r="F141" s="75" t="e">
        <f t="shared" si="13"/>
        <v>#N/A</v>
      </c>
      <c r="G141" t="str">
        <f>IF((ISERROR((VLOOKUP(B141,Calculation!C$2:C$548,1,FALSE)))),"not entered","")</f>
        <v/>
      </c>
    </row>
    <row r="142" spans="2:7">
      <c r="B142" s="72" t="s">
        <v>11</v>
      </c>
      <c r="C142" s="74" t="str">
        <f t="shared" si="11"/>
        <v xml:space="preserve"> </v>
      </c>
      <c r="D142" s="74" t="str">
        <f t="shared" si="12"/>
        <v xml:space="preserve"> </v>
      </c>
      <c r="E142" s="130">
        <v>1.1574074074074073E-5</v>
      </c>
      <c r="F142" s="75" t="e">
        <f t="shared" si="13"/>
        <v>#N/A</v>
      </c>
      <c r="G142" t="str">
        <f>IF((ISERROR((VLOOKUP(B142,Calculation!C$2:C$548,1,FALSE)))),"not entered","")</f>
        <v/>
      </c>
    </row>
    <row r="143" spans="2:7">
      <c r="B143" s="72" t="s">
        <v>11</v>
      </c>
      <c r="C143" s="74" t="str">
        <f t="shared" si="11"/>
        <v xml:space="preserve"> </v>
      </c>
      <c r="D143" s="74" t="str">
        <f t="shared" si="12"/>
        <v xml:space="preserve"> </v>
      </c>
      <c r="E143" s="130">
        <v>1.1574074074074073E-5</v>
      </c>
      <c r="F143" s="75" t="e">
        <f t="shared" si="13"/>
        <v>#N/A</v>
      </c>
      <c r="G143" t="str">
        <f>IF((ISERROR((VLOOKUP(B143,Calculation!C$2:C$548,1,FALSE)))),"not entered","")</f>
        <v/>
      </c>
    </row>
    <row r="144" spans="2:7">
      <c r="B144" s="72" t="s">
        <v>11</v>
      </c>
      <c r="C144" s="74" t="str">
        <f t="shared" si="11"/>
        <v xml:space="preserve"> </v>
      </c>
      <c r="D144" s="74" t="str">
        <f t="shared" si="12"/>
        <v xml:space="preserve"> </v>
      </c>
      <c r="E144" s="130">
        <v>1.1574074074074073E-5</v>
      </c>
      <c r="F144" s="75" t="e">
        <f t="shared" si="13"/>
        <v>#N/A</v>
      </c>
      <c r="G144" t="str">
        <f>IF((ISERROR((VLOOKUP(B144,Calculation!C$2:C$548,1,FALSE)))),"not entered","")</f>
        <v/>
      </c>
    </row>
    <row r="145" spans="2:7">
      <c r="B145" s="72" t="s">
        <v>11</v>
      </c>
      <c r="C145" s="74" t="str">
        <f t="shared" si="11"/>
        <v xml:space="preserve"> </v>
      </c>
      <c r="D145" s="74" t="str">
        <f t="shared" si="12"/>
        <v xml:space="preserve"> </v>
      </c>
      <c r="E145" s="130">
        <v>1.1574074074074073E-5</v>
      </c>
      <c r="F145" s="75" t="e">
        <f t="shared" si="13"/>
        <v>#N/A</v>
      </c>
      <c r="G145" t="str">
        <f>IF((ISERROR((VLOOKUP(B145,Calculation!C$2:C$548,1,FALSE)))),"not entered","")</f>
        <v/>
      </c>
    </row>
    <row r="146" spans="2:7">
      <c r="B146" s="72" t="s">
        <v>11</v>
      </c>
      <c r="C146" s="74" t="str">
        <f t="shared" si="11"/>
        <v xml:space="preserve"> </v>
      </c>
      <c r="D146" s="74" t="str">
        <f t="shared" si="12"/>
        <v xml:space="preserve"> </v>
      </c>
      <c r="E146" s="130">
        <v>1.1574074074074073E-5</v>
      </c>
      <c r="F146" s="75" t="e">
        <f t="shared" si="13"/>
        <v>#N/A</v>
      </c>
      <c r="G146" t="str">
        <f>IF((ISERROR((VLOOKUP(B146,Calculation!C$2:C$548,1,FALSE)))),"not entered","")</f>
        <v/>
      </c>
    </row>
    <row r="147" spans="2:7">
      <c r="B147" s="72" t="s">
        <v>11</v>
      </c>
      <c r="C147" s="74" t="str">
        <f t="shared" si="11"/>
        <v xml:space="preserve"> </v>
      </c>
      <c r="D147" s="74" t="str">
        <f t="shared" si="12"/>
        <v xml:space="preserve"> </v>
      </c>
      <c r="E147" s="130">
        <v>1.1574074074074073E-5</v>
      </c>
      <c r="F147" s="75" t="e">
        <f t="shared" si="13"/>
        <v>#N/A</v>
      </c>
      <c r="G147" t="str">
        <f>IF((ISERROR((VLOOKUP(B147,Calculation!C$2:C$548,1,FALSE)))),"not entered","")</f>
        <v/>
      </c>
    </row>
    <row r="148" spans="2:7">
      <c r="B148" s="72" t="s">
        <v>11</v>
      </c>
      <c r="C148" s="74" t="str">
        <f t="shared" si="11"/>
        <v xml:space="preserve"> </v>
      </c>
      <c r="D148" s="74" t="str">
        <f t="shared" si="12"/>
        <v xml:space="preserve"> </v>
      </c>
      <c r="E148" s="130">
        <v>1.1574074074074073E-5</v>
      </c>
      <c r="F148" s="75" t="e">
        <f t="shared" si="13"/>
        <v>#N/A</v>
      </c>
      <c r="G148" t="str">
        <f>IF((ISERROR((VLOOKUP(B148,Calculation!C$2:C$548,1,FALSE)))),"not entered","")</f>
        <v/>
      </c>
    </row>
    <row r="149" spans="2:7">
      <c r="B149" s="72" t="s">
        <v>11</v>
      </c>
      <c r="C149" s="74" t="str">
        <f t="shared" si="11"/>
        <v xml:space="preserve"> </v>
      </c>
      <c r="D149" s="74" t="str">
        <f t="shared" si="12"/>
        <v xml:space="preserve"> </v>
      </c>
      <c r="E149" s="130">
        <v>1.1574074074074073E-5</v>
      </c>
      <c r="F149" s="75" t="e">
        <f t="shared" si="13"/>
        <v>#N/A</v>
      </c>
      <c r="G149" t="str">
        <f>IF((ISERROR((VLOOKUP(B149,Calculation!C$2:C$548,1,FALSE)))),"not entered","")</f>
        <v/>
      </c>
    </row>
    <row r="150" spans="2:7">
      <c r="B150" s="72" t="s">
        <v>11</v>
      </c>
      <c r="C150" s="74" t="str">
        <f t="shared" si="11"/>
        <v xml:space="preserve"> </v>
      </c>
      <c r="D150" s="74" t="str">
        <f t="shared" si="12"/>
        <v xml:space="preserve"> </v>
      </c>
      <c r="E150" s="130">
        <v>1.1574074074074073E-5</v>
      </c>
      <c r="F150" s="75" t="e">
        <f t="shared" si="13"/>
        <v>#N/A</v>
      </c>
      <c r="G150" t="str">
        <f>IF((ISERROR((VLOOKUP(B150,Calculation!C$2:C$548,1,FALSE)))),"not entered","")</f>
        <v/>
      </c>
    </row>
    <row r="151" spans="2:7">
      <c r="B151" s="72" t="s">
        <v>11</v>
      </c>
      <c r="C151" s="74" t="str">
        <f t="shared" si="11"/>
        <v xml:space="preserve"> </v>
      </c>
      <c r="D151" s="74" t="str">
        <f t="shared" si="12"/>
        <v xml:space="preserve"> </v>
      </c>
      <c r="E151" s="130">
        <v>1.1574074074074073E-5</v>
      </c>
      <c r="F151" s="75" t="e">
        <f t="shared" si="13"/>
        <v>#N/A</v>
      </c>
      <c r="G151" t="str">
        <f>IF((ISERROR((VLOOKUP(B151,Calculation!C$2:C$548,1,FALSE)))),"not entered","")</f>
        <v/>
      </c>
    </row>
    <row r="152" spans="2:7">
      <c r="B152" s="72" t="s">
        <v>11</v>
      </c>
      <c r="C152" s="74" t="str">
        <f t="shared" si="11"/>
        <v xml:space="preserve"> </v>
      </c>
      <c r="D152" s="74" t="str">
        <f t="shared" si="12"/>
        <v xml:space="preserve"> </v>
      </c>
      <c r="E152" s="130">
        <v>1.1574074074074073E-5</v>
      </c>
      <c r="F152" s="75" t="e">
        <f t="shared" si="13"/>
        <v>#N/A</v>
      </c>
      <c r="G152" t="str">
        <f>IF((ISERROR((VLOOKUP(B152,Calculation!C$2:C$548,1,FALSE)))),"not entered","")</f>
        <v/>
      </c>
    </row>
    <row r="153" spans="2:7">
      <c r="B153" s="72" t="s">
        <v>11</v>
      </c>
      <c r="C153" s="74" t="str">
        <f t="shared" si="11"/>
        <v xml:space="preserve"> </v>
      </c>
      <c r="D153" s="74" t="str">
        <f t="shared" si="12"/>
        <v xml:space="preserve"> </v>
      </c>
      <c r="E153" s="130">
        <v>1.1574074074074073E-5</v>
      </c>
      <c r="F153" s="75" t="e">
        <f t="shared" si="13"/>
        <v>#N/A</v>
      </c>
      <c r="G153" t="str">
        <f>IF((ISERROR((VLOOKUP(B153,Calculation!C$2:C$548,1,FALSE)))),"not entered","")</f>
        <v/>
      </c>
    </row>
    <row r="154" spans="2:7">
      <c r="B154" s="72" t="s">
        <v>11</v>
      </c>
      <c r="C154" s="74" t="str">
        <f t="shared" si="11"/>
        <v xml:space="preserve"> </v>
      </c>
      <c r="D154" s="74" t="str">
        <f t="shared" si="12"/>
        <v xml:space="preserve"> </v>
      </c>
      <c r="E154" s="130">
        <v>1.1574074074074073E-5</v>
      </c>
      <c r="F154" s="75" t="e">
        <f t="shared" si="13"/>
        <v>#N/A</v>
      </c>
      <c r="G154" t="str">
        <f>IF((ISERROR((VLOOKUP(B154,Calculation!C$2:C$548,1,FALSE)))),"not entered","")</f>
        <v/>
      </c>
    </row>
    <row r="155" spans="2:7">
      <c r="B155" s="72" t="s">
        <v>11</v>
      </c>
      <c r="C155" s="74" t="str">
        <f t="shared" si="11"/>
        <v xml:space="preserve"> </v>
      </c>
      <c r="D155" s="74" t="str">
        <f t="shared" si="12"/>
        <v xml:space="preserve"> </v>
      </c>
      <c r="E155" s="130">
        <v>1.1574074074074073E-5</v>
      </c>
      <c r="F155" s="75" t="e">
        <f t="shared" si="13"/>
        <v>#N/A</v>
      </c>
      <c r="G155" t="str">
        <f>IF((ISERROR((VLOOKUP(B155,Calculation!C$2:C$548,1,FALSE)))),"not entered","")</f>
        <v/>
      </c>
    </row>
    <row r="156" spans="2:7">
      <c r="B156" s="72" t="s">
        <v>11</v>
      </c>
      <c r="C156" s="74" t="str">
        <f t="shared" si="11"/>
        <v xml:space="preserve"> </v>
      </c>
      <c r="D156" s="74" t="str">
        <f t="shared" si="12"/>
        <v xml:space="preserve"> </v>
      </c>
      <c r="E156" s="130">
        <v>1.1574074074074073E-5</v>
      </c>
      <c r="F156" s="75" t="e">
        <f t="shared" si="13"/>
        <v>#N/A</v>
      </c>
      <c r="G156" t="str">
        <f>IF((ISERROR((VLOOKUP(B156,Calculation!C$2:C$548,1,FALSE)))),"not entered","")</f>
        <v/>
      </c>
    </row>
    <row r="157" spans="2:7">
      <c r="B157" s="72" t="s">
        <v>11</v>
      </c>
      <c r="C157" s="74" t="str">
        <f t="shared" si="11"/>
        <v xml:space="preserve"> </v>
      </c>
      <c r="D157" s="74" t="str">
        <f t="shared" si="12"/>
        <v xml:space="preserve"> </v>
      </c>
      <c r="E157" s="130">
        <v>1.1574074074074073E-5</v>
      </c>
      <c r="F157" s="75" t="e">
        <f t="shared" si="13"/>
        <v>#N/A</v>
      </c>
      <c r="G157" t="str">
        <f>IF((ISERROR((VLOOKUP(B157,Calculation!C$2:C$548,1,FALSE)))),"not entered","")</f>
        <v/>
      </c>
    </row>
    <row r="158" spans="2:7">
      <c r="B158" s="72" t="s">
        <v>11</v>
      </c>
      <c r="C158" s="74" t="str">
        <f t="shared" si="11"/>
        <v xml:space="preserve"> </v>
      </c>
      <c r="D158" s="74" t="str">
        <f t="shared" si="12"/>
        <v xml:space="preserve"> </v>
      </c>
      <c r="E158" s="130">
        <v>1.1574074074074073E-5</v>
      </c>
      <c r="F158" s="75" t="e">
        <f t="shared" si="13"/>
        <v>#N/A</v>
      </c>
      <c r="G158" t="str">
        <f>IF((ISERROR((VLOOKUP(B158,Calculation!C$2:C$548,1,FALSE)))),"not entered","")</f>
        <v/>
      </c>
    </row>
    <row r="159" spans="2:7">
      <c r="B159" s="72" t="s">
        <v>11</v>
      </c>
      <c r="C159" s="74" t="str">
        <f t="shared" si="11"/>
        <v xml:space="preserve"> </v>
      </c>
      <c r="D159" s="74" t="str">
        <f t="shared" si="12"/>
        <v xml:space="preserve"> </v>
      </c>
      <c r="E159" s="130">
        <v>1.1574074074074073E-5</v>
      </c>
      <c r="F159" s="75" t="e">
        <f t="shared" si="13"/>
        <v>#N/A</v>
      </c>
      <c r="G159" t="str">
        <f>IF((ISERROR((VLOOKUP(B159,Calculation!C$2:C$548,1,FALSE)))),"not entered","")</f>
        <v/>
      </c>
    </row>
    <row r="160" spans="2:7">
      <c r="B160" s="72" t="s">
        <v>11</v>
      </c>
      <c r="C160" s="74" t="str">
        <f t="shared" si="11"/>
        <v xml:space="preserve"> </v>
      </c>
      <c r="D160" s="74" t="str">
        <f t="shared" si="12"/>
        <v xml:space="preserve"> </v>
      </c>
      <c r="E160" s="130">
        <v>1.1574074074074073E-5</v>
      </c>
      <c r="F160" s="75" t="e">
        <f t="shared" si="13"/>
        <v>#N/A</v>
      </c>
      <c r="G160" t="str">
        <f>IF((ISERROR((VLOOKUP(B160,Calculation!C$2:C$548,1,FALSE)))),"not entered","")</f>
        <v/>
      </c>
    </row>
    <row r="161" spans="2:7">
      <c r="B161" s="72" t="s">
        <v>11</v>
      </c>
      <c r="C161" s="74" t="str">
        <f t="shared" si="11"/>
        <v xml:space="preserve"> </v>
      </c>
      <c r="D161" s="74" t="str">
        <f t="shared" si="12"/>
        <v xml:space="preserve"> </v>
      </c>
      <c r="E161" s="130">
        <v>1.1574074074074073E-5</v>
      </c>
      <c r="F161" s="75" t="e">
        <f t="shared" si="13"/>
        <v>#N/A</v>
      </c>
      <c r="G161" t="str">
        <f>IF((ISERROR((VLOOKUP(B161,Calculation!C$2:C$548,1,FALSE)))),"not entered","")</f>
        <v/>
      </c>
    </row>
    <row r="162" spans="2:7">
      <c r="B162" s="72" t="s">
        <v>11</v>
      </c>
      <c r="C162" s="74" t="str">
        <f t="shared" si="11"/>
        <v xml:space="preserve"> </v>
      </c>
      <c r="D162" s="74" t="str">
        <f t="shared" si="12"/>
        <v xml:space="preserve"> </v>
      </c>
      <c r="E162" s="130">
        <v>1.1574074074074073E-5</v>
      </c>
      <c r="F162" s="75" t="e">
        <f t="shared" si="13"/>
        <v>#N/A</v>
      </c>
      <c r="G162" t="str">
        <f>IF((ISERROR((VLOOKUP(B162,Calculation!C$2:C$548,1,FALSE)))),"not entered","")</f>
        <v/>
      </c>
    </row>
    <row r="163" spans="2:7">
      <c r="B163" s="72" t="s">
        <v>11</v>
      </c>
      <c r="C163" s="74" t="str">
        <f t="shared" si="11"/>
        <v xml:space="preserve"> </v>
      </c>
      <c r="D163" s="74" t="str">
        <f t="shared" si="12"/>
        <v xml:space="preserve"> </v>
      </c>
      <c r="E163" s="130">
        <v>1.1574074074074073E-5</v>
      </c>
      <c r="F163" s="75" t="e">
        <f t="shared" si="13"/>
        <v>#N/A</v>
      </c>
      <c r="G163" t="str">
        <f>IF((ISERROR((VLOOKUP(B163,Calculation!C$2:C$548,1,FALSE)))),"not entered","")</f>
        <v/>
      </c>
    </row>
    <row r="164" spans="2:7">
      <c r="B164" s="72" t="s">
        <v>11</v>
      </c>
      <c r="C164" s="74" t="str">
        <f t="shared" si="11"/>
        <v xml:space="preserve"> </v>
      </c>
      <c r="D164" s="74" t="str">
        <f t="shared" si="12"/>
        <v xml:space="preserve"> </v>
      </c>
      <c r="E164" s="130">
        <v>1.1574074074074073E-5</v>
      </c>
      <c r="F164" s="75" t="e">
        <f t="shared" si="13"/>
        <v>#N/A</v>
      </c>
      <c r="G164" t="str">
        <f>IF((ISERROR((VLOOKUP(B164,Calculation!C$2:C$548,1,FALSE)))),"not entered","")</f>
        <v/>
      </c>
    </row>
    <row r="165" spans="2:7">
      <c r="B165" s="72" t="s">
        <v>11</v>
      </c>
      <c r="C165" s="74" t="str">
        <f t="shared" si="11"/>
        <v xml:space="preserve"> </v>
      </c>
      <c r="D165" s="74" t="str">
        <f t="shared" si="12"/>
        <v xml:space="preserve"> </v>
      </c>
      <c r="E165" s="130">
        <v>1.1574074074074073E-5</v>
      </c>
      <c r="F165" s="75" t="e">
        <f t="shared" si="13"/>
        <v>#N/A</v>
      </c>
      <c r="G165" t="str">
        <f>IF((ISERROR((VLOOKUP(B165,Calculation!C$2:C$548,1,FALSE)))),"not entered","")</f>
        <v/>
      </c>
    </row>
    <row r="166" spans="2:7">
      <c r="B166" s="72" t="s">
        <v>11</v>
      </c>
      <c r="C166" s="74" t="str">
        <f t="shared" si="11"/>
        <v xml:space="preserve"> </v>
      </c>
      <c r="D166" s="74" t="str">
        <f t="shared" si="12"/>
        <v xml:space="preserve"> </v>
      </c>
      <c r="E166" s="130">
        <v>1.1574074074074073E-5</v>
      </c>
      <c r="F166" s="75" t="e">
        <f t="shared" ref="F166:F197" si="14">(VLOOKUP(C166,C$4:E$5,3,FALSE))/(E166/10000)</f>
        <v>#N/A</v>
      </c>
      <c r="G166" t="str">
        <f>IF((ISERROR((VLOOKUP(B166,Calculation!C$2:C$548,1,FALSE)))),"not entered","")</f>
        <v/>
      </c>
    </row>
    <row r="167" spans="2:7">
      <c r="B167" s="72" t="s">
        <v>11</v>
      </c>
      <c r="C167" s="74" t="str">
        <f t="shared" si="11"/>
        <v xml:space="preserve"> </v>
      </c>
      <c r="D167" s="74" t="str">
        <f t="shared" si="12"/>
        <v xml:space="preserve"> </v>
      </c>
      <c r="E167" s="130">
        <v>1.1574074074074073E-5</v>
      </c>
      <c r="F167" s="75" t="e">
        <f t="shared" si="14"/>
        <v>#N/A</v>
      </c>
      <c r="G167" t="str">
        <f>IF((ISERROR((VLOOKUP(B167,Calculation!C$2:C$548,1,FALSE)))),"not entered","")</f>
        <v/>
      </c>
    </row>
    <row r="168" spans="2:7">
      <c r="B168" s="72" t="s">
        <v>11</v>
      </c>
      <c r="C168" s="74" t="str">
        <f t="shared" si="11"/>
        <v xml:space="preserve"> </v>
      </c>
      <c r="D168" s="74" t="str">
        <f t="shared" si="12"/>
        <v xml:space="preserve"> </v>
      </c>
      <c r="E168" s="130">
        <v>1.1574074074074073E-5</v>
      </c>
      <c r="F168" s="75" t="e">
        <f t="shared" si="14"/>
        <v>#N/A</v>
      </c>
      <c r="G168" t="str">
        <f>IF((ISERROR((VLOOKUP(B168,Calculation!C$2:C$548,1,FALSE)))),"not entered","")</f>
        <v/>
      </c>
    </row>
    <row r="169" spans="2:7">
      <c r="B169" s="72" t="s">
        <v>11</v>
      </c>
      <c r="C169" s="74" t="str">
        <f t="shared" si="11"/>
        <v xml:space="preserve"> </v>
      </c>
      <c r="D169" s="74" t="str">
        <f t="shared" si="12"/>
        <v xml:space="preserve"> </v>
      </c>
      <c r="E169" s="130">
        <v>1.1574074074074073E-5</v>
      </c>
      <c r="F169" s="75" t="e">
        <f t="shared" si="14"/>
        <v>#N/A</v>
      </c>
      <c r="G169" t="str">
        <f>IF((ISERROR((VLOOKUP(B169,Calculation!C$2:C$548,1,FALSE)))),"not entered","")</f>
        <v/>
      </c>
    </row>
    <row r="170" spans="2:7">
      <c r="B170" s="72" t="s">
        <v>11</v>
      </c>
      <c r="C170" s="74" t="str">
        <f t="shared" si="11"/>
        <v xml:space="preserve"> </v>
      </c>
      <c r="D170" s="74" t="str">
        <f t="shared" si="12"/>
        <v xml:space="preserve"> </v>
      </c>
      <c r="E170" s="130">
        <v>1.1574074074074073E-5</v>
      </c>
      <c r="F170" s="75" t="e">
        <f t="shared" si="14"/>
        <v>#N/A</v>
      </c>
      <c r="G170" t="str">
        <f>IF((ISERROR((VLOOKUP(B170,Calculation!C$2:C$548,1,FALSE)))),"not entered","")</f>
        <v/>
      </c>
    </row>
    <row r="171" spans="2:7">
      <c r="B171" s="72" t="s">
        <v>11</v>
      </c>
      <c r="C171" s="74" t="str">
        <f t="shared" si="11"/>
        <v xml:space="preserve"> </v>
      </c>
      <c r="D171" s="74" t="str">
        <f t="shared" si="12"/>
        <v xml:space="preserve"> </v>
      </c>
      <c r="E171" s="130">
        <v>1.1574074074074073E-5</v>
      </c>
      <c r="F171" s="75" t="e">
        <f t="shared" si="14"/>
        <v>#N/A</v>
      </c>
      <c r="G171" t="str">
        <f>IF((ISERROR((VLOOKUP(B171,Calculation!C$2:C$548,1,FALSE)))),"not entered","")</f>
        <v/>
      </c>
    </row>
    <row r="172" spans="2:7">
      <c r="B172" s="72" t="s">
        <v>11</v>
      </c>
      <c r="C172" s="74" t="str">
        <f t="shared" si="11"/>
        <v xml:space="preserve"> </v>
      </c>
      <c r="D172" s="74" t="str">
        <f t="shared" si="12"/>
        <v xml:space="preserve"> </v>
      </c>
      <c r="E172" s="130">
        <v>1.1574074074074073E-5</v>
      </c>
      <c r="F172" s="75" t="e">
        <f t="shared" si="14"/>
        <v>#N/A</v>
      </c>
      <c r="G172" t="str">
        <f>IF((ISERROR((VLOOKUP(B172,Calculation!C$2:C$548,1,FALSE)))),"not entered","")</f>
        <v/>
      </c>
    </row>
    <row r="173" spans="2:7">
      <c r="B173" s="72" t="s">
        <v>11</v>
      </c>
      <c r="C173" s="74" t="str">
        <f t="shared" si="11"/>
        <v xml:space="preserve"> </v>
      </c>
      <c r="D173" s="74" t="str">
        <f t="shared" si="12"/>
        <v xml:space="preserve"> </v>
      </c>
      <c r="E173" s="130">
        <v>1.1574074074074073E-5</v>
      </c>
      <c r="F173" s="75" t="e">
        <f t="shared" si="14"/>
        <v>#N/A</v>
      </c>
      <c r="G173" t="str">
        <f>IF((ISERROR((VLOOKUP(B173,Calculation!C$2:C$548,1,FALSE)))),"not entered","")</f>
        <v/>
      </c>
    </row>
    <row r="174" spans="2:7">
      <c r="B174" s="72" t="s">
        <v>11</v>
      </c>
      <c r="C174" s="74" t="str">
        <f t="shared" si="11"/>
        <v xml:space="preserve"> </v>
      </c>
      <c r="D174" s="74" t="str">
        <f t="shared" si="12"/>
        <v xml:space="preserve"> </v>
      </c>
      <c r="E174" s="130">
        <v>1.1574074074074073E-5</v>
      </c>
      <c r="F174" s="75" t="e">
        <f t="shared" si="14"/>
        <v>#N/A</v>
      </c>
      <c r="G174" t="str">
        <f>IF((ISERROR((VLOOKUP(B174,Calculation!C$2:C$548,1,FALSE)))),"not entered","")</f>
        <v/>
      </c>
    </row>
    <row r="175" spans="2:7">
      <c r="B175" s="72" t="s">
        <v>11</v>
      </c>
      <c r="C175" s="74" t="str">
        <f t="shared" si="11"/>
        <v xml:space="preserve"> </v>
      </c>
      <c r="D175" s="74" t="str">
        <f t="shared" si="12"/>
        <v xml:space="preserve"> </v>
      </c>
      <c r="E175" s="130">
        <v>1.1574074074074073E-5</v>
      </c>
      <c r="F175" s="75" t="e">
        <f t="shared" si="14"/>
        <v>#N/A</v>
      </c>
      <c r="G175" t="str">
        <f>IF((ISERROR((VLOOKUP(B175,Calculation!C$2:C$548,1,FALSE)))),"not entered","")</f>
        <v/>
      </c>
    </row>
    <row r="176" spans="2:7">
      <c r="B176" s="72" t="s">
        <v>11</v>
      </c>
      <c r="C176" s="74" t="str">
        <f t="shared" si="11"/>
        <v xml:space="preserve"> </v>
      </c>
      <c r="D176" s="74" t="str">
        <f t="shared" si="12"/>
        <v xml:space="preserve"> </v>
      </c>
      <c r="E176" s="130">
        <v>1.1574074074074073E-5</v>
      </c>
      <c r="F176" s="75" t="e">
        <f t="shared" si="14"/>
        <v>#N/A</v>
      </c>
      <c r="G176" t="str">
        <f>IF((ISERROR((VLOOKUP(B176,Calculation!C$2:C$548,1,FALSE)))),"not entered","")</f>
        <v/>
      </c>
    </row>
    <row r="177" spans="2:7">
      <c r="B177" s="72" t="s">
        <v>11</v>
      </c>
      <c r="C177" s="74" t="str">
        <f t="shared" si="11"/>
        <v xml:space="preserve"> </v>
      </c>
      <c r="D177" s="74" t="str">
        <f t="shared" si="12"/>
        <v xml:space="preserve"> </v>
      </c>
      <c r="E177" s="130">
        <v>1.1574074074074073E-5</v>
      </c>
      <c r="F177" s="75" t="e">
        <f t="shared" si="14"/>
        <v>#N/A</v>
      </c>
      <c r="G177" t="str">
        <f>IF((ISERROR((VLOOKUP(B177,Calculation!C$2:C$548,1,FALSE)))),"not entered","")</f>
        <v/>
      </c>
    </row>
    <row r="178" spans="2:7">
      <c r="B178" s="72" t="s">
        <v>11</v>
      </c>
      <c r="C178" s="74" t="str">
        <f t="shared" si="11"/>
        <v xml:space="preserve"> </v>
      </c>
      <c r="D178" s="74" t="str">
        <f t="shared" si="12"/>
        <v xml:space="preserve"> </v>
      </c>
      <c r="E178" s="130">
        <v>1.1574074074074073E-5</v>
      </c>
      <c r="F178" s="75" t="e">
        <f t="shared" si="14"/>
        <v>#N/A</v>
      </c>
      <c r="G178" t="str">
        <f>IF((ISERROR((VLOOKUP(B178,Calculation!C$2:C$548,1,FALSE)))),"not entered","")</f>
        <v/>
      </c>
    </row>
    <row r="179" spans="2:7">
      <c r="B179" s="72" t="s">
        <v>11</v>
      </c>
      <c r="C179" s="74" t="str">
        <f t="shared" si="11"/>
        <v xml:space="preserve"> </v>
      </c>
      <c r="D179" s="74" t="str">
        <f t="shared" si="12"/>
        <v xml:space="preserve"> </v>
      </c>
      <c r="E179" s="130">
        <v>1.1574074074074073E-5</v>
      </c>
      <c r="F179" s="75" t="e">
        <f t="shared" si="14"/>
        <v>#N/A</v>
      </c>
      <c r="G179" t="str">
        <f>IF((ISERROR((VLOOKUP(B179,Calculation!C$2:C$548,1,FALSE)))),"not entered","")</f>
        <v/>
      </c>
    </row>
    <row r="180" spans="2:7">
      <c r="B180" s="72" t="s">
        <v>11</v>
      </c>
      <c r="C180" s="74" t="str">
        <f t="shared" si="11"/>
        <v xml:space="preserve"> </v>
      </c>
      <c r="D180" s="74" t="str">
        <f t="shared" si="12"/>
        <v xml:space="preserve"> </v>
      </c>
      <c r="E180" s="130">
        <v>1.1574074074074073E-5</v>
      </c>
      <c r="F180" s="75" t="e">
        <f t="shared" si="14"/>
        <v>#N/A</v>
      </c>
      <c r="G180" t="str">
        <f>IF((ISERROR((VLOOKUP(B180,Calculation!C$2:C$548,1,FALSE)))),"not entered","")</f>
        <v/>
      </c>
    </row>
    <row r="181" spans="2:7">
      <c r="B181" s="72" t="s">
        <v>11</v>
      </c>
      <c r="C181" s="74" t="str">
        <f t="shared" si="11"/>
        <v xml:space="preserve"> </v>
      </c>
      <c r="D181" s="74" t="str">
        <f t="shared" si="12"/>
        <v xml:space="preserve"> </v>
      </c>
      <c r="E181" s="130">
        <v>1.1574074074074073E-5</v>
      </c>
      <c r="F181" s="75" t="e">
        <f t="shared" si="14"/>
        <v>#N/A</v>
      </c>
      <c r="G181" t="str">
        <f>IF((ISERROR((VLOOKUP(B181,Calculation!C$2:C$548,1,FALSE)))),"not entered","")</f>
        <v/>
      </c>
    </row>
    <row r="182" spans="2:7">
      <c r="B182" s="72" t="s">
        <v>11</v>
      </c>
      <c r="C182" s="74" t="str">
        <f t="shared" si="11"/>
        <v xml:space="preserve"> </v>
      </c>
      <c r="D182" s="74" t="str">
        <f t="shared" si="12"/>
        <v xml:space="preserve"> </v>
      </c>
      <c r="E182" s="130">
        <v>1.1574074074074073E-5</v>
      </c>
      <c r="F182" s="75" t="e">
        <f t="shared" si="14"/>
        <v>#N/A</v>
      </c>
      <c r="G182" t="str">
        <f>IF((ISERROR((VLOOKUP(B182,Calculation!C$2:C$548,1,FALSE)))),"not entered","")</f>
        <v/>
      </c>
    </row>
    <row r="183" spans="2:7">
      <c r="B183" s="72" t="s">
        <v>11</v>
      </c>
      <c r="C183" s="74" t="str">
        <f t="shared" si="11"/>
        <v xml:space="preserve"> </v>
      </c>
      <c r="D183" s="74" t="str">
        <f t="shared" si="12"/>
        <v xml:space="preserve"> </v>
      </c>
      <c r="E183" s="130">
        <v>1.1574074074074073E-5</v>
      </c>
      <c r="F183" s="75" t="e">
        <f t="shared" si="14"/>
        <v>#N/A</v>
      </c>
      <c r="G183" t="str">
        <f>IF((ISERROR((VLOOKUP(B183,Calculation!C$2:C$548,1,FALSE)))),"not entered","")</f>
        <v/>
      </c>
    </row>
    <row r="184" spans="2:7">
      <c r="B184" s="72" t="s">
        <v>11</v>
      </c>
      <c r="C184" s="74" t="str">
        <f t="shared" si="11"/>
        <v xml:space="preserve"> </v>
      </c>
      <c r="D184" s="74" t="str">
        <f t="shared" si="12"/>
        <v xml:space="preserve"> </v>
      </c>
      <c r="E184" s="130">
        <v>1.1574074074074073E-5</v>
      </c>
      <c r="F184" s="75" t="e">
        <f t="shared" si="14"/>
        <v>#N/A</v>
      </c>
      <c r="G184" t="str">
        <f>IF((ISERROR((VLOOKUP(B184,Calculation!C$2:C$548,1,FALSE)))),"not entered","")</f>
        <v/>
      </c>
    </row>
    <row r="185" spans="2:7">
      <c r="B185" s="72" t="s">
        <v>11</v>
      </c>
      <c r="C185" s="74" t="str">
        <f t="shared" si="11"/>
        <v xml:space="preserve"> </v>
      </c>
      <c r="D185" s="74" t="str">
        <f t="shared" si="12"/>
        <v xml:space="preserve"> </v>
      </c>
      <c r="E185" s="130">
        <v>1.1574074074074073E-5</v>
      </c>
      <c r="F185" s="75" t="e">
        <f t="shared" si="14"/>
        <v>#N/A</v>
      </c>
      <c r="G185" t="str">
        <f>IF((ISERROR((VLOOKUP(B185,Calculation!C$2:C$548,1,FALSE)))),"not entered","")</f>
        <v/>
      </c>
    </row>
    <row r="186" spans="2:7">
      <c r="B186" s="72" t="s">
        <v>11</v>
      </c>
      <c r="C186" s="74" t="str">
        <f t="shared" si="11"/>
        <v xml:space="preserve"> </v>
      </c>
      <c r="D186" s="74" t="str">
        <f t="shared" si="12"/>
        <v xml:space="preserve"> </v>
      </c>
      <c r="E186" s="130">
        <v>1.1574074074074073E-5</v>
      </c>
      <c r="F186" s="75" t="e">
        <f t="shared" si="14"/>
        <v>#N/A</v>
      </c>
      <c r="G186" t="str">
        <f>IF((ISERROR((VLOOKUP(B186,Calculation!C$2:C$548,1,FALSE)))),"not entered","")</f>
        <v/>
      </c>
    </row>
    <row r="187" spans="2:7">
      <c r="B187" s="72" t="s">
        <v>11</v>
      </c>
      <c r="C187" s="74" t="str">
        <f t="shared" si="11"/>
        <v xml:space="preserve"> </v>
      </c>
      <c r="D187" s="74" t="str">
        <f t="shared" si="12"/>
        <v xml:space="preserve"> </v>
      </c>
      <c r="E187" s="130">
        <v>1.1574074074074073E-5</v>
      </c>
      <c r="F187" s="75" t="e">
        <f t="shared" si="14"/>
        <v>#N/A</v>
      </c>
      <c r="G187" t="str">
        <f>IF((ISERROR((VLOOKUP(B187,Calculation!C$2:C$548,1,FALSE)))),"not entered","")</f>
        <v/>
      </c>
    </row>
    <row r="188" spans="2:7">
      <c r="B188" s="72" t="s">
        <v>11</v>
      </c>
      <c r="C188" s="74" t="str">
        <f t="shared" si="11"/>
        <v xml:space="preserve"> </v>
      </c>
      <c r="D188" s="74" t="str">
        <f t="shared" si="12"/>
        <v xml:space="preserve"> </v>
      </c>
      <c r="E188" s="130">
        <v>1.1574074074074073E-5</v>
      </c>
      <c r="F188" s="75" t="e">
        <f t="shared" si="14"/>
        <v>#N/A</v>
      </c>
      <c r="G188" t="str">
        <f>IF((ISERROR((VLOOKUP(B188,Calculation!C$2:C$548,1,FALSE)))),"not entered","")</f>
        <v/>
      </c>
    </row>
    <row r="189" spans="2:7">
      <c r="B189" s="72" t="s">
        <v>11</v>
      </c>
      <c r="C189" s="74" t="str">
        <f t="shared" si="11"/>
        <v xml:space="preserve"> </v>
      </c>
      <c r="D189" s="74" t="str">
        <f t="shared" si="12"/>
        <v xml:space="preserve"> </v>
      </c>
      <c r="E189" s="130">
        <v>1.1574074074074073E-5</v>
      </c>
      <c r="F189" s="75" t="e">
        <f t="shared" si="14"/>
        <v>#N/A</v>
      </c>
      <c r="G189" t="str">
        <f>IF((ISERROR((VLOOKUP(B189,Calculation!C$2:C$548,1,FALSE)))),"not entered","")</f>
        <v/>
      </c>
    </row>
    <row r="190" spans="2:7">
      <c r="B190" s="72" t="s">
        <v>11</v>
      </c>
      <c r="C190" s="74" t="str">
        <f t="shared" si="11"/>
        <v xml:space="preserve"> </v>
      </c>
      <c r="D190" s="74" t="str">
        <f t="shared" si="12"/>
        <v xml:space="preserve"> </v>
      </c>
      <c r="E190" s="130">
        <v>1.1574074074074073E-5</v>
      </c>
      <c r="F190" s="75" t="e">
        <f t="shared" si="14"/>
        <v>#N/A</v>
      </c>
      <c r="G190" t="str">
        <f>IF((ISERROR((VLOOKUP(B190,Calculation!C$2:C$548,1,FALSE)))),"not entered","")</f>
        <v/>
      </c>
    </row>
    <row r="191" spans="2:7">
      <c r="B191" s="72" t="s">
        <v>11</v>
      </c>
      <c r="C191" s="74" t="str">
        <f t="shared" si="11"/>
        <v xml:space="preserve"> </v>
      </c>
      <c r="D191" s="74" t="str">
        <f t="shared" si="12"/>
        <v xml:space="preserve"> </v>
      </c>
      <c r="E191" s="130">
        <v>1.1574074074074073E-5</v>
      </c>
      <c r="F191" s="75" t="e">
        <f t="shared" si="14"/>
        <v>#N/A</v>
      </c>
      <c r="G191" t="str">
        <f>IF((ISERROR((VLOOKUP(B191,Calculation!C$2:C$548,1,FALSE)))),"not entered","")</f>
        <v/>
      </c>
    </row>
    <row r="192" spans="2:7">
      <c r="B192" s="72" t="s">
        <v>11</v>
      </c>
      <c r="C192" s="74" t="str">
        <f t="shared" si="11"/>
        <v xml:space="preserve"> </v>
      </c>
      <c r="D192" s="74" t="str">
        <f t="shared" si="12"/>
        <v xml:space="preserve"> </v>
      </c>
      <c r="E192" s="130">
        <v>1.1574074074074073E-5</v>
      </c>
      <c r="F192" s="75" t="e">
        <f t="shared" si="14"/>
        <v>#N/A</v>
      </c>
      <c r="G192" t="str">
        <f>IF((ISERROR((VLOOKUP(B192,Calculation!C$2:C$548,1,FALSE)))),"not entered","")</f>
        <v/>
      </c>
    </row>
    <row r="193" spans="2:7">
      <c r="B193" s="72" t="s">
        <v>11</v>
      </c>
      <c r="C193" s="74" t="str">
        <f t="shared" si="11"/>
        <v xml:space="preserve"> </v>
      </c>
      <c r="D193" s="74" t="str">
        <f t="shared" si="12"/>
        <v xml:space="preserve"> </v>
      </c>
      <c r="E193" s="130">
        <v>1.1574074074074073E-5</v>
      </c>
      <c r="F193" s="75" t="e">
        <f t="shared" si="14"/>
        <v>#N/A</v>
      </c>
      <c r="G193" t="str">
        <f>IF((ISERROR((VLOOKUP(B193,Calculation!C$2:C$548,1,FALSE)))),"not entered","")</f>
        <v/>
      </c>
    </row>
    <row r="194" spans="2:7">
      <c r="B194" s="72" t="s">
        <v>11</v>
      </c>
      <c r="C194" s="74" t="str">
        <f t="shared" si="11"/>
        <v xml:space="preserve"> </v>
      </c>
      <c r="D194" s="74" t="str">
        <f t="shared" si="12"/>
        <v xml:space="preserve"> </v>
      </c>
      <c r="E194" s="130">
        <v>1.1574074074074073E-5</v>
      </c>
      <c r="F194" s="75" t="e">
        <f t="shared" si="14"/>
        <v>#N/A</v>
      </c>
      <c r="G194" t="str">
        <f>IF((ISERROR((VLOOKUP(B194,Calculation!C$2:C$548,1,FALSE)))),"not entered","")</f>
        <v/>
      </c>
    </row>
    <row r="195" spans="2:7">
      <c r="B195" s="72" t="s">
        <v>11</v>
      </c>
      <c r="C195" s="74" t="str">
        <f t="shared" si="11"/>
        <v xml:space="preserve"> </v>
      </c>
      <c r="D195" s="74" t="str">
        <f t="shared" si="12"/>
        <v xml:space="preserve"> </v>
      </c>
      <c r="E195" s="130">
        <v>1.1574074074074073E-5</v>
      </c>
      <c r="F195" s="75" t="e">
        <f t="shared" si="14"/>
        <v>#N/A</v>
      </c>
      <c r="G195" t="str">
        <f>IF((ISERROR((VLOOKUP(B195,Calculation!C$2:C$548,1,FALSE)))),"not entered","")</f>
        <v/>
      </c>
    </row>
    <row r="196" spans="2:7">
      <c r="B196" s="72" t="s">
        <v>11</v>
      </c>
      <c r="C196" s="74" t="str">
        <f t="shared" si="11"/>
        <v xml:space="preserve"> </v>
      </c>
      <c r="D196" s="74" t="str">
        <f t="shared" si="12"/>
        <v xml:space="preserve"> </v>
      </c>
      <c r="E196" s="130">
        <v>1.1574074074074073E-5</v>
      </c>
      <c r="F196" s="75" t="e">
        <f t="shared" si="14"/>
        <v>#N/A</v>
      </c>
      <c r="G196" t="str">
        <f>IF((ISERROR((VLOOKUP(B196,Calculation!C$2:C$548,1,FALSE)))),"not entered","")</f>
        <v/>
      </c>
    </row>
    <row r="197" spans="2:7">
      <c r="B197" s="72" t="s">
        <v>11</v>
      </c>
      <c r="C197" s="74" t="str">
        <f t="shared" si="11"/>
        <v xml:space="preserve"> </v>
      </c>
      <c r="D197" s="74" t="str">
        <f t="shared" si="12"/>
        <v xml:space="preserve"> </v>
      </c>
      <c r="E197" s="130">
        <v>1.1574074074074073E-5</v>
      </c>
      <c r="F197" s="75" t="e">
        <f t="shared" si="14"/>
        <v>#N/A</v>
      </c>
      <c r="G197" t="str">
        <f>IF((ISERROR((VLOOKUP(B197,Calculation!C$2:C$548,1,FALSE)))),"not entered","")</f>
        <v/>
      </c>
    </row>
    <row r="198" spans="2:7">
      <c r="B198" s="72" t="s">
        <v>11</v>
      </c>
      <c r="C198" s="74" t="str">
        <f t="shared" ref="C198:C204" si="15">VLOOKUP(B198,name,3,FALSE)</f>
        <v xml:space="preserve"> </v>
      </c>
      <c r="D198" s="74" t="str">
        <f t="shared" ref="D198:D204" si="16">VLOOKUP(B198,name,2,FALSE)</f>
        <v xml:space="preserve"> </v>
      </c>
      <c r="E198" s="130">
        <v>1.1574074074074073E-5</v>
      </c>
      <c r="F198" s="75" t="e">
        <f t="shared" ref="F198:F204" si="17">(VLOOKUP(C198,C$4:E$5,3,FALSE))/(E198/10000)</f>
        <v>#N/A</v>
      </c>
      <c r="G198" t="str">
        <f>IF((ISERROR((VLOOKUP(B198,Calculation!C$2:C$548,1,FALSE)))),"not entered","")</f>
        <v/>
      </c>
    </row>
    <row r="199" spans="2:7">
      <c r="B199" s="72" t="s">
        <v>11</v>
      </c>
      <c r="C199" s="74" t="str">
        <f t="shared" si="15"/>
        <v xml:space="preserve"> </v>
      </c>
      <c r="D199" s="74" t="str">
        <f t="shared" si="16"/>
        <v xml:space="preserve"> </v>
      </c>
      <c r="E199" s="130">
        <v>1.1574074074074073E-5</v>
      </c>
      <c r="F199" s="75" t="e">
        <f t="shared" si="17"/>
        <v>#N/A</v>
      </c>
      <c r="G199" t="str">
        <f>IF((ISERROR((VLOOKUP(B199,Calculation!C$2:C$548,1,FALSE)))),"not entered","")</f>
        <v/>
      </c>
    </row>
    <row r="200" spans="2:7">
      <c r="B200" s="72" t="s">
        <v>11</v>
      </c>
      <c r="C200" s="74" t="str">
        <f t="shared" si="15"/>
        <v xml:space="preserve"> </v>
      </c>
      <c r="D200" s="74" t="str">
        <f t="shared" si="16"/>
        <v xml:space="preserve"> </v>
      </c>
      <c r="E200" s="130">
        <v>1.1574074074074073E-5</v>
      </c>
      <c r="F200" s="75" t="e">
        <f t="shared" si="17"/>
        <v>#N/A</v>
      </c>
      <c r="G200" t="str">
        <f>IF((ISERROR((VLOOKUP(B200,Calculation!C$2:C$548,1,FALSE)))),"not entered","")</f>
        <v/>
      </c>
    </row>
    <row r="201" spans="2:7">
      <c r="B201" s="72" t="s">
        <v>11</v>
      </c>
      <c r="C201" s="74" t="str">
        <f t="shared" si="15"/>
        <v xml:space="preserve"> </v>
      </c>
      <c r="D201" s="74" t="str">
        <f t="shared" si="16"/>
        <v xml:space="preserve"> </v>
      </c>
      <c r="E201" s="130">
        <v>1.1574074074074073E-5</v>
      </c>
      <c r="F201" s="75" t="e">
        <f t="shared" si="17"/>
        <v>#N/A</v>
      </c>
      <c r="G201" t="str">
        <f>IF((ISERROR((VLOOKUP(B201,Calculation!C$2:C$548,1,FALSE)))),"not entered","")</f>
        <v/>
      </c>
    </row>
    <row r="202" spans="2:7">
      <c r="B202" s="72" t="s">
        <v>11</v>
      </c>
      <c r="C202" s="74" t="str">
        <f t="shared" si="15"/>
        <v xml:space="preserve"> </v>
      </c>
      <c r="D202" s="74" t="str">
        <f t="shared" si="16"/>
        <v xml:space="preserve"> </v>
      </c>
      <c r="E202" s="130">
        <v>1.1574074074074073E-5</v>
      </c>
      <c r="F202" s="75" t="e">
        <f t="shared" si="17"/>
        <v>#N/A</v>
      </c>
      <c r="G202" t="str">
        <f>IF((ISERROR((VLOOKUP(B202,Calculation!C$2:C$548,1,FALSE)))),"not entered","")</f>
        <v/>
      </c>
    </row>
    <row r="203" spans="2:7">
      <c r="B203" s="72" t="s">
        <v>11</v>
      </c>
      <c r="C203" s="74" t="str">
        <f t="shared" si="15"/>
        <v xml:space="preserve"> </v>
      </c>
      <c r="D203" s="74" t="str">
        <f t="shared" si="16"/>
        <v xml:space="preserve"> </v>
      </c>
      <c r="E203" s="130">
        <v>1.1574074074074073E-5</v>
      </c>
      <c r="F203" s="75" t="e">
        <f t="shared" si="17"/>
        <v>#N/A</v>
      </c>
      <c r="G203" t="str">
        <f>IF((ISERROR((VLOOKUP(B203,Calculation!C$2:C$548,1,FALSE)))),"not entered","")</f>
        <v/>
      </c>
    </row>
    <row r="204" spans="2:7">
      <c r="B204" s="72" t="s">
        <v>11</v>
      </c>
      <c r="C204" s="74" t="str">
        <f t="shared" si="15"/>
        <v xml:space="preserve"> </v>
      </c>
      <c r="D204" s="74" t="str">
        <f t="shared" si="16"/>
        <v xml:space="preserve"> </v>
      </c>
      <c r="E204" s="130">
        <v>1.1574074074074073E-5</v>
      </c>
      <c r="F204" s="75" t="e">
        <f t="shared" si="17"/>
        <v>#N/A</v>
      </c>
      <c r="G204" t="str">
        <f>IF((ISERROR((VLOOKUP(B204,Calculation!C$2:C$548,1,FALSE)))),"not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</sheetData>
  <phoneticPr fontId="2" type="noConversion"/>
  <conditionalFormatting sqref="B1:B206">
    <cfRule type="cellIs" dxfId="28" priority="1" stopIfTrue="1" operator="equal">
      <formula>"x"</formula>
    </cfRule>
  </conditionalFormatting>
  <conditionalFormatting sqref="G4:G205">
    <cfRule type="cellIs" dxfId="27" priority="2" stopIfTrue="1" operator="equal">
      <formula>#N/A</formula>
    </cfRule>
  </conditionalFormatting>
  <pageMargins left="0.75" right="0.75" top="1" bottom="1" header="0.5" footer="0.5"/>
  <pageSetup paperSize="9" orientation="portrait" horizontalDpi="0" verticalDpi="0" r:id="rId1"/>
  <headerFooter alignWithMargins="0"/>
  <webPublishItems count="5">
    <webPublishItem id="24534" divId="ebta league Junior_24534" sourceType="sheet" destinationFile="C:\EBTA\webpages2\ebtaleague\junior grays.htm"/>
    <webPublishItem id="6422" divId="ebta league Tristar 3_6422" sourceType="range" sourceRef="A1:F21" destinationFile="C:\A TEER\Web\TEER League 08\EET T3.htm"/>
    <webPublishItem id="1368" divId="teer league Standard_1368" sourceType="range" sourceRef="A1:F51" destinationFile="C:\A TEER\Web\TEER League 08\Harwich.htm"/>
    <webPublishItem id="30239" divId="teer league Standard_30239" sourceType="range" sourceRef="A1:F54" destinationFile="C:\A TEER\Web\TEER League 08\Harwich.htm"/>
    <webPublishItem id="30216" divId="teer league Standard_30216" sourceType="range" sourceRef="A1:G52" destinationFile="C:\A TEER\Web\TEER League 08\Harwich.htm"/>
  </webPublishItems>
</worksheet>
</file>

<file path=xl/worksheets/sheet9.xml><?xml version="1.0" encoding="utf-8"?>
<worksheet xmlns="http://schemas.openxmlformats.org/spreadsheetml/2006/main" xmlns:r="http://schemas.openxmlformats.org/officeDocument/2006/relationships">
  <dimension ref="B1:J209"/>
  <sheetViews>
    <sheetView topLeftCell="A25" workbookViewId="0"/>
  </sheetViews>
  <sheetFormatPr defaultRowHeight="12.75"/>
  <cols>
    <col min="1" max="1" width="3" customWidth="1"/>
    <col min="2" max="2" width="15.85546875" bestFit="1" customWidth="1"/>
    <col min="3" max="3" width="7.140625" bestFit="1" customWidth="1"/>
    <col min="4" max="4" width="5.42578125" bestFit="1" customWidth="1"/>
    <col min="5" max="5" width="8.140625" bestFit="1" customWidth="1"/>
    <col min="6" max="6" width="8.5703125" bestFit="1" customWidth="1"/>
  </cols>
  <sheetData>
    <row r="1" spans="2:10">
      <c r="B1" s="30"/>
      <c r="C1" s="57"/>
      <c r="D1" s="31"/>
      <c r="E1" s="32"/>
    </row>
    <row r="2" spans="2:10" ht="15.75">
      <c r="B2" s="48" t="str">
        <f>Races!A8</f>
        <v>Norwich</v>
      </c>
      <c r="C2" s="57"/>
      <c r="D2" s="31"/>
      <c r="E2" s="32"/>
    </row>
    <row r="3" spans="2:10" ht="13.5" thickBot="1">
      <c r="B3" s="49" t="s">
        <v>2</v>
      </c>
      <c r="C3" s="58" t="s">
        <v>24</v>
      </c>
      <c r="D3" s="58" t="s">
        <v>23</v>
      </c>
      <c r="E3" s="50" t="s">
        <v>10</v>
      </c>
      <c r="F3" s="51" t="s">
        <v>4</v>
      </c>
    </row>
    <row r="4" spans="2:10">
      <c r="B4" s="128" t="s">
        <v>74</v>
      </c>
      <c r="C4" s="70" t="s">
        <v>110</v>
      </c>
      <c r="D4" s="70"/>
      <c r="E4" s="129">
        <v>9.7974537037037027E-2</v>
      </c>
      <c r="F4" s="71">
        <f>E4/(E4/100)</f>
        <v>100.00000000000001</v>
      </c>
      <c r="G4" t="str">
        <f>IF((ISERROR((VLOOKUP(B4,Calculation!C$2:C$548,1,FALSE)))),"not entered","")</f>
        <v/>
      </c>
      <c r="J4">
        <v>2</v>
      </c>
    </row>
    <row r="5" spans="2:10">
      <c r="B5" s="72" t="s">
        <v>74</v>
      </c>
      <c r="C5" s="73" t="s">
        <v>111</v>
      </c>
      <c r="D5" s="73"/>
      <c r="E5" s="130">
        <v>8.4618055555555557E-2</v>
      </c>
      <c r="F5" s="75">
        <f>E5/(E5/100)</f>
        <v>100</v>
      </c>
      <c r="G5" t="str">
        <f>IF((ISERROR((VLOOKUP(B5,Calculation!C$2:C$548,1,FALSE)))),"not entered","")</f>
        <v/>
      </c>
    </row>
    <row r="6" spans="2:10">
      <c r="B6" s="72" t="s">
        <v>165</v>
      </c>
      <c r="C6" s="74" t="str">
        <f t="shared" ref="C6:C69" si="0">VLOOKUP(B6,name,3,FALSE)</f>
        <v>Male</v>
      </c>
      <c r="D6" s="74" t="str">
        <f t="shared" ref="D6:D69" si="1">VLOOKUP(B6,name,2,FALSE)</f>
        <v>B2T</v>
      </c>
      <c r="E6" s="130">
        <v>8.4618055555555557E-2</v>
      </c>
      <c r="F6" s="75">
        <f t="shared" ref="F6:F37" si="2">(VLOOKUP(C6,C$4:E$5,3,FALSE))/(E6/10000)</f>
        <v>10000</v>
      </c>
      <c r="G6" t="str">
        <f>IF((ISERROR((VLOOKUP(B6,Calculation!C$2:C$548,1,FALSE)))),"not entered","")</f>
        <v/>
      </c>
    </row>
    <row r="7" spans="2:10">
      <c r="B7" s="72" t="s">
        <v>166</v>
      </c>
      <c r="C7" s="74" t="str">
        <f t="shared" si="0"/>
        <v>Male</v>
      </c>
      <c r="D7" s="74" t="str">
        <f t="shared" si="1"/>
        <v>TAC</v>
      </c>
      <c r="E7" s="130">
        <v>8.549768518518519E-2</v>
      </c>
      <c r="F7" s="75">
        <f t="shared" si="2"/>
        <v>9897.1165561120888</v>
      </c>
      <c r="G7" t="str">
        <f>IF((ISERROR((VLOOKUP(B7,Calculation!C$2:C$548,1,FALSE)))),"not entered","")</f>
        <v/>
      </c>
    </row>
    <row r="8" spans="2:10">
      <c r="B8" s="72" t="s">
        <v>211</v>
      </c>
      <c r="C8" s="74" t="str">
        <f t="shared" si="0"/>
        <v>Male</v>
      </c>
      <c r="D8" s="74" t="str">
        <f t="shared" si="1"/>
        <v>TAC</v>
      </c>
      <c r="E8" s="130">
        <v>8.6562500000000001E-2</v>
      </c>
      <c r="F8" s="75">
        <f t="shared" si="2"/>
        <v>9775.3710389089447</v>
      </c>
      <c r="G8" t="str">
        <f>IF((ISERROR((VLOOKUP(B8,Calculation!C$2:C$548,1,FALSE)))),"not entered","")</f>
        <v/>
      </c>
    </row>
    <row r="9" spans="2:10">
      <c r="B9" s="72" t="s">
        <v>137</v>
      </c>
      <c r="C9" s="74" t="str">
        <f t="shared" si="0"/>
        <v>Male</v>
      </c>
      <c r="D9" s="74" t="str">
        <f t="shared" si="1"/>
        <v>TAC</v>
      </c>
      <c r="E9" s="130">
        <v>8.9062500000000003E-2</v>
      </c>
      <c r="F9" s="75">
        <f t="shared" si="2"/>
        <v>9500.9746588693961</v>
      </c>
      <c r="G9" t="str">
        <f>IF((ISERROR((VLOOKUP(B9,Calculation!C$2:C$548,1,FALSE)))),"not entered","")</f>
        <v/>
      </c>
    </row>
    <row r="10" spans="2:10">
      <c r="B10" s="72" t="s">
        <v>212</v>
      </c>
      <c r="C10" s="74" t="str">
        <f t="shared" si="0"/>
        <v>Male</v>
      </c>
      <c r="D10" s="74" t="str">
        <f t="shared" si="1"/>
        <v>TAC</v>
      </c>
      <c r="E10" s="130">
        <v>8.9525462962962973E-2</v>
      </c>
      <c r="F10" s="75">
        <f t="shared" si="2"/>
        <v>9451.8422753716859</v>
      </c>
      <c r="G10" t="str">
        <f>IF((ISERROR((VLOOKUP(B10,Calculation!C$2:C$548,1,FALSE)))),"not entered","")</f>
        <v/>
      </c>
    </row>
    <row r="11" spans="2:10">
      <c r="B11" s="72" t="s">
        <v>213</v>
      </c>
      <c r="C11" s="74" t="str">
        <f t="shared" si="0"/>
        <v>Male</v>
      </c>
      <c r="D11" s="74" t="str">
        <f t="shared" si="1"/>
        <v>FVS</v>
      </c>
      <c r="E11" s="130">
        <v>8.9722222222222217E-2</v>
      </c>
      <c r="F11" s="75">
        <f t="shared" si="2"/>
        <v>9431.1145510835922</v>
      </c>
      <c r="G11" t="str">
        <f>IF((ISERROR((VLOOKUP(B11,Calculation!C$2:C$548,1,FALSE)))),"not entered","")</f>
        <v/>
      </c>
    </row>
    <row r="12" spans="2:10">
      <c r="B12" s="72" t="s">
        <v>214</v>
      </c>
      <c r="C12" s="74" t="str">
        <f t="shared" si="0"/>
        <v>Male</v>
      </c>
      <c r="D12" s="74" t="str">
        <f t="shared" si="1"/>
        <v>B2T</v>
      </c>
      <c r="E12" s="130">
        <v>9.0266203703703696E-2</v>
      </c>
      <c r="F12" s="75">
        <f t="shared" si="2"/>
        <v>9374.2787536863707</v>
      </c>
      <c r="G12" t="str">
        <f>IF((ISERROR((VLOOKUP(B12,Calculation!C$2:C$548,1,FALSE)))),"not entered","")</f>
        <v/>
      </c>
    </row>
    <row r="13" spans="2:10">
      <c r="B13" s="72" t="s">
        <v>136</v>
      </c>
      <c r="C13" s="74" t="str">
        <f t="shared" si="0"/>
        <v>Male</v>
      </c>
      <c r="D13" s="74" t="str">
        <f t="shared" si="1"/>
        <v>B2T</v>
      </c>
      <c r="E13" s="130">
        <v>9.0347222222222232E-2</v>
      </c>
      <c r="F13" s="75">
        <f t="shared" si="2"/>
        <v>9365.8724058416592</v>
      </c>
      <c r="G13" t="str">
        <f>IF((ISERROR((VLOOKUP(B13,Calculation!C$2:C$548,1,FALSE)))),"not entered","")</f>
        <v/>
      </c>
    </row>
    <row r="14" spans="2:10">
      <c r="B14" s="72" t="s">
        <v>215</v>
      </c>
      <c r="C14" s="74" t="str">
        <f t="shared" si="0"/>
        <v>Male</v>
      </c>
      <c r="D14" s="74" t="str">
        <f t="shared" si="1"/>
        <v>CTC</v>
      </c>
      <c r="E14" s="130">
        <v>9.0937500000000004E-2</v>
      </c>
      <c r="F14" s="75">
        <f t="shared" si="2"/>
        <v>9305.078274150439</v>
      </c>
      <c r="G14" t="str">
        <f>IF((ISERROR((VLOOKUP(B14,Calculation!C$2:C$548,1,FALSE)))),"not entered","")</f>
        <v/>
      </c>
    </row>
    <row r="15" spans="2:10">
      <c r="B15" s="72" t="s">
        <v>132</v>
      </c>
      <c r="C15" s="74" t="str">
        <f t="shared" si="0"/>
        <v>Male</v>
      </c>
      <c r="D15" s="74" t="str">
        <f t="shared" si="1"/>
        <v>ITC</v>
      </c>
      <c r="E15" s="130">
        <v>9.1458333333333322E-2</v>
      </c>
      <c r="F15" s="75">
        <f t="shared" si="2"/>
        <v>9252.088078967352</v>
      </c>
      <c r="G15" t="str">
        <f>IF((ISERROR((VLOOKUP(B15,Calculation!C$2:C$548,1,FALSE)))),"not entered","")</f>
        <v/>
      </c>
    </row>
    <row r="16" spans="2:10">
      <c r="B16" s="72" t="s">
        <v>216</v>
      </c>
      <c r="C16" s="74" t="str">
        <f t="shared" si="0"/>
        <v>Male</v>
      </c>
      <c r="D16" s="74" t="str">
        <f t="shared" si="1"/>
        <v>B2T</v>
      </c>
      <c r="E16" s="130">
        <v>9.2337962962962969E-2</v>
      </c>
      <c r="F16" s="75">
        <f t="shared" si="2"/>
        <v>9163.9508648784158</v>
      </c>
      <c r="G16" t="str">
        <f>IF((ISERROR((VLOOKUP(B16,Calculation!C$2:C$548,1,FALSE)))),"not entered","")</f>
        <v/>
      </c>
    </row>
    <row r="17" spans="2:7">
      <c r="B17" s="72" t="s">
        <v>217</v>
      </c>
      <c r="C17" s="74" t="str">
        <f t="shared" si="0"/>
        <v>Male</v>
      </c>
      <c r="D17" s="74" t="str">
        <f t="shared" si="1"/>
        <v>ITC</v>
      </c>
      <c r="E17" s="130">
        <v>9.2719907407407418E-2</v>
      </c>
      <c r="F17" s="75">
        <f t="shared" si="2"/>
        <v>9126.2014729746588</v>
      </c>
      <c r="G17" t="str">
        <f>IF((ISERROR((VLOOKUP(B17,Calculation!C$2:C$548,1,FALSE)))),"not entered","")</f>
        <v/>
      </c>
    </row>
    <row r="18" spans="2:7">
      <c r="B18" s="72" t="s">
        <v>171</v>
      </c>
      <c r="C18" s="74" t="str">
        <f t="shared" si="0"/>
        <v>Male</v>
      </c>
      <c r="D18" s="74" t="str">
        <f t="shared" si="1"/>
        <v>TEX</v>
      </c>
      <c r="E18" s="130">
        <v>9.3148148148148147E-2</v>
      </c>
      <c r="F18" s="75">
        <f t="shared" si="2"/>
        <v>9084.2445328031808</v>
      </c>
      <c r="G18" t="str">
        <f>IF((ISERROR((VLOOKUP(B18,Calculation!C$2:C$548,1,FALSE)))),"not entered","")</f>
        <v/>
      </c>
    </row>
    <row r="19" spans="2:7">
      <c r="B19" s="72" t="s">
        <v>218</v>
      </c>
      <c r="C19" s="74" t="str">
        <f t="shared" si="0"/>
        <v>Male</v>
      </c>
      <c r="D19" s="74" t="str">
        <f t="shared" si="1"/>
        <v>TAC</v>
      </c>
      <c r="E19" s="130">
        <v>9.4050925925925941E-2</v>
      </c>
      <c r="F19" s="75">
        <f t="shared" si="2"/>
        <v>8997.0465173517096</v>
      </c>
      <c r="G19" t="str">
        <f>IF((ISERROR((VLOOKUP(B19,Calculation!C$2:C$548,1,FALSE)))),"not entered","")</f>
        <v/>
      </c>
    </row>
    <row r="20" spans="2:7">
      <c r="B20" s="72" t="s">
        <v>219</v>
      </c>
      <c r="C20" s="74" t="str">
        <f t="shared" si="0"/>
        <v>Male</v>
      </c>
      <c r="D20" s="74" t="str">
        <f t="shared" si="1"/>
        <v>ITC</v>
      </c>
      <c r="E20" s="130">
        <v>9.4375000000000001E-2</v>
      </c>
      <c r="F20" s="75">
        <f t="shared" si="2"/>
        <v>8966.1515820456207</v>
      </c>
      <c r="G20" t="str">
        <f>IF((ISERROR((VLOOKUP(B20,Calculation!C$2:C$548,1,FALSE)))),"not entered","")</f>
        <v/>
      </c>
    </row>
    <row r="21" spans="2:7">
      <c r="B21" s="72" t="s">
        <v>220</v>
      </c>
      <c r="C21" s="74" t="str">
        <f t="shared" si="0"/>
        <v>Male</v>
      </c>
      <c r="D21" s="74" t="str">
        <f t="shared" si="1"/>
        <v>SWT</v>
      </c>
      <c r="E21" s="130">
        <v>9.4872685185185171E-2</v>
      </c>
      <c r="F21" s="75">
        <f t="shared" si="2"/>
        <v>8919.1167500305</v>
      </c>
      <c r="G21" t="str">
        <f>IF((ISERROR((VLOOKUP(B21,Calculation!C$2:C$548,1,FALSE)))),"not entered","")</f>
        <v/>
      </c>
    </row>
    <row r="22" spans="2:7">
      <c r="B22" s="72" t="s">
        <v>221</v>
      </c>
      <c r="C22" s="74" t="str">
        <f t="shared" si="0"/>
        <v>Male</v>
      </c>
      <c r="D22" s="74" t="str">
        <f t="shared" si="1"/>
        <v>TAC</v>
      </c>
      <c r="E22" s="130">
        <v>9.5879629629629634E-2</v>
      </c>
      <c r="F22" s="75">
        <f t="shared" si="2"/>
        <v>8825.4466441332679</v>
      </c>
      <c r="G22" t="str">
        <f>IF((ISERROR((VLOOKUP(B22,Calculation!C$2:C$548,1,FALSE)))),"not entered","")</f>
        <v/>
      </c>
    </row>
    <row r="23" spans="2:7">
      <c r="B23" s="72" t="s">
        <v>178</v>
      </c>
      <c r="C23" s="74" t="str">
        <f t="shared" si="0"/>
        <v>Male</v>
      </c>
      <c r="D23" s="74" t="str">
        <f t="shared" si="1"/>
        <v>ITC</v>
      </c>
      <c r="E23" s="130">
        <v>9.6481481481481488E-2</v>
      </c>
      <c r="F23" s="75">
        <f t="shared" si="2"/>
        <v>8770.3934740882905</v>
      </c>
      <c r="G23" t="str">
        <f>IF((ISERROR((VLOOKUP(B23,Calculation!C$2:C$548,1,FALSE)))),"not entered","")</f>
        <v/>
      </c>
    </row>
    <row r="24" spans="2:7">
      <c r="B24" s="72" t="s">
        <v>222</v>
      </c>
      <c r="C24" s="74" t="str">
        <f t="shared" si="0"/>
        <v>Male</v>
      </c>
      <c r="D24" s="74" t="str">
        <f t="shared" si="1"/>
        <v>TAC</v>
      </c>
      <c r="E24" s="130">
        <v>9.6493055555555554E-2</v>
      </c>
      <c r="F24" s="75">
        <f t="shared" si="2"/>
        <v>8769.3414897445127</v>
      </c>
      <c r="G24" t="str">
        <f>IF((ISERROR((VLOOKUP(B24,Calculation!C$2:C$548,1,FALSE)))),"not entered","")</f>
        <v/>
      </c>
    </row>
    <row r="25" spans="2:7">
      <c r="B25" s="72" t="s">
        <v>223</v>
      </c>
      <c r="C25" s="74" t="str">
        <f t="shared" si="0"/>
        <v>Male</v>
      </c>
      <c r="D25" s="74" t="str">
        <f t="shared" si="1"/>
        <v>TAC</v>
      </c>
      <c r="E25" s="130">
        <v>9.6539351851851848E-2</v>
      </c>
      <c r="F25" s="75">
        <f t="shared" si="2"/>
        <v>8765.1360748111747</v>
      </c>
      <c r="G25" t="str">
        <f>IF((ISERROR((VLOOKUP(B25,Calculation!C$2:C$548,1,FALSE)))),"not entered","")</f>
        <v/>
      </c>
    </row>
    <row r="26" spans="2:7">
      <c r="B26" s="72" t="s">
        <v>140</v>
      </c>
      <c r="C26" s="74" t="str">
        <f t="shared" si="0"/>
        <v>Male</v>
      </c>
      <c r="D26" s="74" t="str">
        <f t="shared" si="1"/>
        <v>TAC</v>
      </c>
      <c r="E26" s="130">
        <v>9.662037037037037E-2</v>
      </c>
      <c r="F26" s="75">
        <f t="shared" si="2"/>
        <v>8757.7862961188312</v>
      </c>
      <c r="G26" t="str">
        <f>IF((ISERROR((VLOOKUP(B26,Calculation!C$2:C$548,1,FALSE)))),"not entered","")</f>
        <v/>
      </c>
    </row>
    <row r="27" spans="2:7">
      <c r="B27" s="72" t="s">
        <v>224</v>
      </c>
      <c r="C27" s="74" t="str">
        <f t="shared" si="0"/>
        <v>Male</v>
      </c>
      <c r="D27" s="74" t="str">
        <f t="shared" si="1"/>
        <v>TAC</v>
      </c>
      <c r="E27" s="130">
        <v>9.7141203703703702E-2</v>
      </c>
      <c r="F27" s="75">
        <f t="shared" si="2"/>
        <v>8710.8304539497203</v>
      </c>
      <c r="G27" t="str">
        <f>IF((ISERROR((VLOOKUP(B27,Calculation!C$2:C$548,1,FALSE)))),"not entered","")</f>
        <v/>
      </c>
    </row>
    <row r="28" spans="2:7">
      <c r="B28" s="72" t="s">
        <v>210</v>
      </c>
      <c r="C28" s="74" t="str">
        <f t="shared" si="0"/>
        <v>Female</v>
      </c>
      <c r="D28" s="74" t="str">
        <f t="shared" si="1"/>
        <v>B2T</v>
      </c>
      <c r="E28" s="130">
        <v>9.7974537037037027E-2</v>
      </c>
      <c r="F28" s="75">
        <f t="shared" si="2"/>
        <v>10000</v>
      </c>
      <c r="G28" t="str">
        <f>IF((ISERROR((VLOOKUP(B28,Calculation!C$2:C$548,1,FALSE)))),"not entered","")</f>
        <v/>
      </c>
    </row>
    <row r="29" spans="2:7">
      <c r="B29" s="72" t="s">
        <v>145</v>
      </c>
      <c r="C29" s="74" t="str">
        <f t="shared" si="0"/>
        <v>Male</v>
      </c>
      <c r="D29" s="74" t="str">
        <f t="shared" si="1"/>
        <v>HWR</v>
      </c>
      <c r="E29" s="130">
        <v>9.85300925925926E-2</v>
      </c>
      <c r="F29" s="75">
        <f t="shared" si="2"/>
        <v>8588.0418183953952</v>
      </c>
      <c r="G29" t="str">
        <f>IF((ISERROR((VLOOKUP(B29,Calculation!C$2:C$548,1,FALSE)))),"not entered","")</f>
        <v/>
      </c>
    </row>
    <row r="30" spans="2:7">
      <c r="B30" s="72" t="s">
        <v>225</v>
      </c>
      <c r="C30" s="74" t="str">
        <f t="shared" si="0"/>
        <v>Male</v>
      </c>
      <c r="D30" s="74" t="str">
        <f t="shared" si="1"/>
        <v>TAC</v>
      </c>
      <c r="E30" s="130">
        <v>9.8553240740740747E-2</v>
      </c>
      <c r="F30" s="75">
        <f t="shared" si="2"/>
        <v>8586.0246623605399</v>
      </c>
      <c r="G30" t="str">
        <f>IF((ISERROR((VLOOKUP(B30,Calculation!C$2:C$548,1,FALSE)))),"not entered","")</f>
        <v/>
      </c>
    </row>
    <row r="31" spans="2:7">
      <c r="B31" s="72" t="s">
        <v>139</v>
      </c>
      <c r="C31" s="74" t="str">
        <f t="shared" si="0"/>
        <v>Male</v>
      </c>
      <c r="D31" s="74" t="str">
        <f t="shared" si="1"/>
        <v>EET</v>
      </c>
      <c r="E31" s="130">
        <v>9.886574074074074E-2</v>
      </c>
      <c r="F31" s="75">
        <f t="shared" si="2"/>
        <v>8558.8855069070469</v>
      </c>
      <c r="G31" t="str">
        <f>IF((ISERROR((VLOOKUP(B31,Calculation!C$2:C$548,1,FALSE)))),"not entered","")</f>
        <v/>
      </c>
    </row>
    <row r="32" spans="2:7">
      <c r="B32" s="72" t="s">
        <v>226</v>
      </c>
      <c r="C32" s="74" t="str">
        <f t="shared" si="0"/>
        <v>Male</v>
      </c>
      <c r="D32" s="74" t="str">
        <f t="shared" si="1"/>
        <v>TSE</v>
      </c>
      <c r="E32" s="130">
        <v>9.9201388888888895E-2</v>
      </c>
      <c r="F32" s="75">
        <f t="shared" si="2"/>
        <v>8529.9264963248152</v>
      </c>
      <c r="G32" t="str">
        <f>IF((ISERROR((VLOOKUP(B32,Calculation!C$2:C$548,1,FALSE)))),"not entered","")</f>
        <v/>
      </c>
    </row>
    <row r="33" spans="2:7">
      <c r="B33" s="72" t="s">
        <v>227</v>
      </c>
      <c r="C33" s="74" t="str">
        <f t="shared" si="0"/>
        <v>Male</v>
      </c>
      <c r="D33" s="74" t="str">
        <f t="shared" si="1"/>
        <v>PAC</v>
      </c>
      <c r="E33" s="130">
        <v>9.9432870370370366E-2</v>
      </c>
      <c r="F33" s="75">
        <f t="shared" si="2"/>
        <v>8510.0686765219416</v>
      </c>
      <c r="G33" t="str">
        <f>IF((ISERROR((VLOOKUP(B33,Calculation!C$2:C$548,1,FALSE)))),"not entered","")</f>
        <v/>
      </c>
    </row>
    <row r="34" spans="2:7">
      <c r="B34" s="72" t="s">
        <v>228</v>
      </c>
      <c r="C34" s="74" t="str">
        <f t="shared" si="0"/>
        <v>Male</v>
      </c>
      <c r="D34" s="74" t="str">
        <f t="shared" si="1"/>
        <v>ITC</v>
      </c>
      <c r="E34" s="130">
        <v>9.9513888888888888E-2</v>
      </c>
      <c r="F34" s="75">
        <f t="shared" si="2"/>
        <v>8503.1402651779481</v>
      </c>
      <c r="G34" t="str">
        <f>IF((ISERROR((VLOOKUP(B34,Calculation!C$2:C$548,1,FALSE)))),"not entered","")</f>
        <v/>
      </c>
    </row>
    <row r="35" spans="2:7">
      <c r="B35" s="72" t="s">
        <v>229</v>
      </c>
      <c r="C35" s="74" t="str">
        <f t="shared" si="0"/>
        <v>Male</v>
      </c>
      <c r="D35" s="74" t="str">
        <f t="shared" si="1"/>
        <v>ITC</v>
      </c>
      <c r="E35" s="130">
        <v>9.9791666666666667E-2</v>
      </c>
      <c r="F35" s="75">
        <f t="shared" si="2"/>
        <v>8479.4711203897004</v>
      </c>
      <c r="G35" t="str">
        <f>IF((ISERROR((VLOOKUP(B35,Calculation!C$2:C$548,1,FALSE)))),"not entered","")</f>
        <v/>
      </c>
    </row>
    <row r="36" spans="2:7">
      <c r="B36" s="72" t="s">
        <v>142</v>
      </c>
      <c r="C36" s="74" t="str">
        <f t="shared" si="0"/>
        <v>Male</v>
      </c>
      <c r="D36" s="74" t="str">
        <f t="shared" si="1"/>
        <v>TAC</v>
      </c>
      <c r="E36" s="130">
        <v>9.9930555555555564E-2</v>
      </c>
      <c r="F36" s="75">
        <f t="shared" si="2"/>
        <v>8467.6858929812352</v>
      </c>
      <c r="G36" t="str">
        <f>IF((ISERROR((VLOOKUP(B36,Calculation!C$2:C$548,1,FALSE)))),"not entered","")</f>
        <v/>
      </c>
    </row>
    <row r="37" spans="2:7">
      <c r="B37" s="72" t="s">
        <v>143</v>
      </c>
      <c r="C37" s="74" t="str">
        <f t="shared" si="0"/>
        <v>Male</v>
      </c>
      <c r="D37" s="74" t="str">
        <f t="shared" si="1"/>
        <v>TAC</v>
      </c>
      <c r="E37" s="130">
        <v>0.10001157407407407</v>
      </c>
      <c r="F37" s="75">
        <f t="shared" si="2"/>
        <v>8460.8262932530961</v>
      </c>
      <c r="G37" t="str">
        <f>IF((ISERROR((VLOOKUP(B37,Calculation!C$2:C$548,1,FALSE)))),"not entered","")</f>
        <v/>
      </c>
    </row>
    <row r="38" spans="2:7">
      <c r="B38" s="72" t="s">
        <v>230</v>
      </c>
      <c r="C38" s="74" t="str">
        <f t="shared" si="0"/>
        <v>Male</v>
      </c>
      <c r="D38" s="74" t="str">
        <f t="shared" si="1"/>
        <v>NCT</v>
      </c>
      <c r="E38" s="130">
        <v>0.10049768518518519</v>
      </c>
      <c r="F38" s="75">
        <f t="shared" ref="F38:F69" si="3">(VLOOKUP(C38,C$4:E$5,3,FALSE))/(E38/10000)</f>
        <v>8419.9009558908201</v>
      </c>
      <c r="G38" t="str">
        <f>IF((ISERROR((VLOOKUP(B38,Calculation!C$2:C$548,1,FALSE)))),"not entered","")</f>
        <v/>
      </c>
    </row>
    <row r="39" spans="2:7">
      <c r="B39" s="72" t="s">
        <v>231</v>
      </c>
      <c r="C39" s="74" t="str">
        <f t="shared" si="0"/>
        <v>Female</v>
      </c>
      <c r="D39" s="74" t="str">
        <f t="shared" si="1"/>
        <v>ITC</v>
      </c>
      <c r="E39" s="130">
        <v>0.10061342592592593</v>
      </c>
      <c r="F39" s="75">
        <f t="shared" si="3"/>
        <v>9737.7200046014023</v>
      </c>
      <c r="G39" t="str">
        <f>IF((ISERROR((VLOOKUP(B39,Calculation!C$2:C$548,1,FALSE)))),"not entered","")</f>
        <v/>
      </c>
    </row>
    <row r="40" spans="2:7">
      <c r="B40" s="72" t="s">
        <v>232</v>
      </c>
      <c r="C40" s="74" t="str">
        <f t="shared" si="0"/>
        <v>Male</v>
      </c>
      <c r="D40" s="74" t="str">
        <f t="shared" si="1"/>
        <v>TAC</v>
      </c>
      <c r="E40" s="130">
        <v>0.10137731481481482</v>
      </c>
      <c r="F40" s="75">
        <f t="shared" si="3"/>
        <v>8346.8432469459985</v>
      </c>
      <c r="G40" t="str">
        <f>IF((ISERROR((VLOOKUP(B40,Calculation!C$2:C$548,1,FALSE)))),"not entered","")</f>
        <v/>
      </c>
    </row>
    <row r="41" spans="2:7">
      <c r="B41" s="72" t="s">
        <v>144</v>
      </c>
      <c r="C41" s="74" t="str">
        <f t="shared" si="0"/>
        <v>Male</v>
      </c>
      <c r="D41" s="74" t="str">
        <f t="shared" si="1"/>
        <v>ITC</v>
      </c>
      <c r="E41" s="130">
        <v>0.10141203703703704</v>
      </c>
      <c r="F41" s="75">
        <f t="shared" si="3"/>
        <v>8343.9853914631367</v>
      </c>
      <c r="G41" t="str">
        <f>IF((ISERROR((VLOOKUP(B41,Calculation!C$2:C$548,1,FALSE)))),"not entered","")</f>
        <v/>
      </c>
    </row>
    <row r="42" spans="2:7">
      <c r="B42" s="72" t="s">
        <v>233</v>
      </c>
      <c r="C42" s="74" t="str">
        <f t="shared" si="0"/>
        <v>Male</v>
      </c>
      <c r="D42" s="74" t="str">
        <f t="shared" si="1"/>
        <v>TAC</v>
      </c>
      <c r="E42" s="130">
        <v>0.10160879629629631</v>
      </c>
      <c r="F42" s="75">
        <f t="shared" si="3"/>
        <v>8327.8277708167207</v>
      </c>
      <c r="G42" t="str">
        <f>IF((ISERROR((VLOOKUP(B42,Calculation!C$2:C$548,1,FALSE)))),"not entered","")</f>
        <v/>
      </c>
    </row>
    <row r="43" spans="2:7">
      <c r="B43" s="72" t="s">
        <v>234</v>
      </c>
      <c r="C43" s="74" t="str">
        <f t="shared" si="0"/>
        <v>Male</v>
      </c>
      <c r="D43" s="74" t="str">
        <f t="shared" si="1"/>
        <v>TAC</v>
      </c>
      <c r="E43" s="130">
        <v>0.10207175925925926</v>
      </c>
      <c r="F43" s="75">
        <f t="shared" si="3"/>
        <v>8290.0555618550861</v>
      </c>
      <c r="G43" t="str">
        <f>IF((ISERROR((VLOOKUP(B43,Calculation!C$2:C$548,1,FALSE)))),"not entered","")</f>
        <v/>
      </c>
    </row>
    <row r="44" spans="2:7">
      <c r="B44" s="72" t="s">
        <v>235</v>
      </c>
      <c r="C44" s="74" t="str">
        <f t="shared" si="0"/>
        <v>Male</v>
      </c>
      <c r="D44" s="74" t="str">
        <f t="shared" si="1"/>
        <v>PAC</v>
      </c>
      <c r="E44" s="130">
        <v>0.10229166666666667</v>
      </c>
      <c r="F44" s="75">
        <f t="shared" si="3"/>
        <v>8272.2335369993216</v>
      </c>
      <c r="G44" t="str">
        <f>IF((ISERROR((VLOOKUP(B44,Calculation!C$2:C$548,1,FALSE)))),"not entered","")</f>
        <v/>
      </c>
    </row>
    <row r="45" spans="2:7">
      <c r="B45" s="72" t="s">
        <v>156</v>
      </c>
      <c r="C45" s="74" t="str">
        <f t="shared" si="0"/>
        <v>Female</v>
      </c>
      <c r="D45" s="74" t="str">
        <f t="shared" si="1"/>
        <v>TAC</v>
      </c>
      <c r="E45" s="130">
        <v>0.10305555555555555</v>
      </c>
      <c r="F45" s="75">
        <f t="shared" si="3"/>
        <v>9506.9631626235387</v>
      </c>
      <c r="G45" t="str">
        <f>IF((ISERROR((VLOOKUP(B45,Calculation!C$2:C$548,1,FALSE)))),"not entered","")</f>
        <v/>
      </c>
    </row>
    <row r="46" spans="2:7">
      <c r="B46" s="72" t="s">
        <v>236</v>
      </c>
      <c r="C46" s="74" t="str">
        <f t="shared" si="0"/>
        <v>Male</v>
      </c>
      <c r="D46" s="74" t="str">
        <f t="shared" si="1"/>
        <v>ITC</v>
      </c>
      <c r="E46" s="130">
        <v>0.10344907407407407</v>
      </c>
      <c r="F46" s="75">
        <f t="shared" si="3"/>
        <v>8179.6822555381523</v>
      </c>
      <c r="G46" t="str">
        <f>IF((ISERROR((VLOOKUP(B46,Calculation!C$2:C$548,1,FALSE)))),"not entered","")</f>
        <v/>
      </c>
    </row>
    <row r="47" spans="2:7">
      <c r="B47" s="72" t="s">
        <v>237</v>
      </c>
      <c r="C47" s="74" t="str">
        <f t="shared" si="0"/>
        <v>Male</v>
      </c>
      <c r="D47" s="74" t="str">
        <f t="shared" si="1"/>
        <v>TSE</v>
      </c>
      <c r="E47" s="130">
        <v>0.10350694444444446</v>
      </c>
      <c r="F47" s="75">
        <f t="shared" si="3"/>
        <v>8175.1090238175093</v>
      </c>
      <c r="G47" t="str">
        <f>IF((ISERROR((VLOOKUP(B47,Calculation!C$2:C$548,1,FALSE)))),"not entered","")</f>
        <v/>
      </c>
    </row>
    <row r="48" spans="2:7">
      <c r="B48" s="72" t="s">
        <v>238</v>
      </c>
      <c r="C48" s="74" t="str">
        <f t="shared" si="0"/>
        <v>Male</v>
      </c>
      <c r="D48" s="74" t="str">
        <f t="shared" si="1"/>
        <v>TAC</v>
      </c>
      <c r="E48" s="130">
        <v>0.10364583333333333</v>
      </c>
      <c r="F48" s="75">
        <f t="shared" si="3"/>
        <v>8164.1541038525975</v>
      </c>
      <c r="G48" t="str">
        <f>IF((ISERROR((VLOOKUP(B48,Calculation!C$2:C$548,1,FALSE)))),"not entered","")</f>
        <v/>
      </c>
    </row>
    <row r="49" spans="2:7">
      <c r="B49" s="72" t="s">
        <v>239</v>
      </c>
      <c r="C49" s="74" t="str">
        <f t="shared" si="0"/>
        <v>Male</v>
      </c>
      <c r="D49" s="74" t="str">
        <f t="shared" si="1"/>
        <v>ITC</v>
      </c>
      <c r="E49" s="130">
        <v>0.10395833333333333</v>
      </c>
      <c r="F49" s="75">
        <f t="shared" si="3"/>
        <v>8139.6125584502342</v>
      </c>
      <c r="G49" t="str">
        <f>IF((ISERROR((VLOOKUP(B49,Calculation!C$2:C$548,1,FALSE)))),"not entered","")</f>
        <v/>
      </c>
    </row>
    <row r="50" spans="2:7">
      <c r="B50" s="72" t="s">
        <v>240</v>
      </c>
      <c r="C50" s="74" t="str">
        <f t="shared" si="0"/>
        <v>Male</v>
      </c>
      <c r="D50" s="74" t="str">
        <f t="shared" si="1"/>
        <v>CTC</v>
      </c>
      <c r="E50" s="130">
        <v>0.10414351851851851</v>
      </c>
      <c r="F50" s="75">
        <f t="shared" si="3"/>
        <v>8125.1389197599474</v>
      </c>
      <c r="G50" t="str">
        <f>IF((ISERROR((VLOOKUP(B50,Calculation!C$2:C$548,1,FALSE)))),"not entered","")</f>
        <v/>
      </c>
    </row>
    <row r="51" spans="2:7">
      <c r="B51" s="72" t="s">
        <v>241</v>
      </c>
      <c r="C51" s="74" t="str">
        <f t="shared" si="0"/>
        <v>Male</v>
      </c>
      <c r="D51" s="74" t="str">
        <f t="shared" si="1"/>
        <v>TAC</v>
      </c>
      <c r="E51" s="130">
        <v>0.10474537037037036</v>
      </c>
      <c r="F51" s="75">
        <f t="shared" si="3"/>
        <v>8078.4530386740335</v>
      </c>
      <c r="G51" t="str">
        <f>IF((ISERROR((VLOOKUP(B51,Calculation!C$2:C$548,1,FALSE)))),"not entered","")</f>
        <v/>
      </c>
    </row>
    <row r="52" spans="2:7">
      <c r="B52" s="72" t="s">
        <v>242</v>
      </c>
      <c r="C52" s="74" t="str">
        <f t="shared" si="0"/>
        <v>Male</v>
      </c>
      <c r="D52" s="74" t="str">
        <f t="shared" si="1"/>
        <v>TAC</v>
      </c>
      <c r="E52" s="130">
        <v>0.10482638888888889</v>
      </c>
      <c r="F52" s="75">
        <f t="shared" si="3"/>
        <v>8072.2093408413393</v>
      </c>
      <c r="G52" t="str">
        <f>IF((ISERROR((VLOOKUP(B52,Calculation!C$2:C$548,1,FALSE)))),"not entered","")</f>
        <v/>
      </c>
    </row>
    <row r="53" spans="2:7">
      <c r="B53" s="72" t="s">
        <v>146</v>
      </c>
      <c r="C53" s="74" t="str">
        <f t="shared" si="0"/>
        <v>Male</v>
      </c>
      <c r="D53" s="74" t="str">
        <f t="shared" si="1"/>
        <v>TAC</v>
      </c>
      <c r="E53" s="130">
        <v>0.10519675925925925</v>
      </c>
      <c r="F53" s="75">
        <f t="shared" si="3"/>
        <v>8043.7891957311049</v>
      </c>
      <c r="G53" t="str">
        <f>IF((ISERROR((VLOOKUP(B53,Calculation!C$2:C$548,1,FALSE)))),"not entered","")</f>
        <v/>
      </c>
    </row>
    <row r="54" spans="2:7">
      <c r="B54" s="72" t="s">
        <v>243</v>
      </c>
      <c r="C54" s="74" t="str">
        <f t="shared" si="0"/>
        <v>Female</v>
      </c>
      <c r="D54" s="74" t="str">
        <f t="shared" si="1"/>
        <v>ITC</v>
      </c>
      <c r="E54" s="130">
        <v>0.10545138888888889</v>
      </c>
      <c r="F54" s="75">
        <f t="shared" si="3"/>
        <v>9290.9669630117442</v>
      </c>
      <c r="G54" t="str">
        <f>IF((ISERROR((VLOOKUP(B54,Calculation!C$2:C$548,1,FALSE)))),"not entered","")</f>
        <v/>
      </c>
    </row>
    <row r="55" spans="2:7">
      <c r="B55" s="72" t="s">
        <v>244</v>
      </c>
      <c r="C55" s="74" t="str">
        <f t="shared" si="0"/>
        <v>Female</v>
      </c>
      <c r="D55" s="74" t="str">
        <f t="shared" si="1"/>
        <v>TAC</v>
      </c>
      <c r="E55" s="130">
        <v>0.10552083333333333</v>
      </c>
      <c r="F55" s="75">
        <f t="shared" si="3"/>
        <v>9284.8524734013372</v>
      </c>
      <c r="G55" t="str">
        <f>IF((ISERROR((VLOOKUP(B55,Calculation!C$2:C$548,1,FALSE)))),"not entered","")</f>
        <v/>
      </c>
    </row>
    <row r="56" spans="2:7">
      <c r="B56" s="72" t="s">
        <v>184</v>
      </c>
      <c r="C56" s="74" t="str">
        <f t="shared" si="0"/>
        <v>Female</v>
      </c>
      <c r="D56" s="74" t="str">
        <f t="shared" si="1"/>
        <v>B2T</v>
      </c>
      <c r="E56" s="130">
        <v>0.10563657407407408</v>
      </c>
      <c r="F56" s="75">
        <f t="shared" si="3"/>
        <v>9274.6795222964829</v>
      </c>
      <c r="G56" t="str">
        <f>IF((ISERROR((VLOOKUP(B56,Calculation!C$2:C$548,1,FALSE)))),"not entered","")</f>
        <v/>
      </c>
    </row>
    <row r="57" spans="2:7">
      <c r="B57" s="72" t="s">
        <v>245</v>
      </c>
      <c r="C57" s="74" t="str">
        <f t="shared" si="0"/>
        <v>Female</v>
      </c>
      <c r="D57" s="74" t="str">
        <f t="shared" si="1"/>
        <v>TAC</v>
      </c>
      <c r="E57" s="130">
        <v>0.10605324074074074</v>
      </c>
      <c r="F57" s="75">
        <f t="shared" si="3"/>
        <v>9238.2407508457927</v>
      </c>
      <c r="G57" t="str">
        <f>IF((ISERROR((VLOOKUP(B57,Calculation!C$2:C$548,1,FALSE)))),"not entered","")</f>
        <v/>
      </c>
    </row>
    <row r="58" spans="2:7">
      <c r="B58" s="72" t="s">
        <v>246</v>
      </c>
      <c r="C58" s="74" t="str">
        <f t="shared" si="0"/>
        <v>Male</v>
      </c>
      <c r="D58" s="74" t="str">
        <f t="shared" si="1"/>
        <v>PAC</v>
      </c>
      <c r="E58" s="130">
        <v>0.1065162037037037</v>
      </c>
      <c r="F58" s="75">
        <f t="shared" si="3"/>
        <v>7944.1486471802673</v>
      </c>
      <c r="G58" t="str">
        <f>IF((ISERROR((VLOOKUP(B58,Calculation!C$2:C$548,1,FALSE)))),"not entered","")</f>
        <v/>
      </c>
    </row>
    <row r="59" spans="2:7">
      <c r="B59" s="72" t="s">
        <v>247</v>
      </c>
      <c r="C59" s="74" t="str">
        <f t="shared" si="0"/>
        <v>Male</v>
      </c>
      <c r="D59" s="74" t="str">
        <f t="shared" si="1"/>
        <v>TSE</v>
      </c>
      <c r="E59" s="130">
        <v>0.10652777777777778</v>
      </c>
      <c r="F59" s="75">
        <f t="shared" si="3"/>
        <v>7943.2855280312906</v>
      </c>
      <c r="G59" t="str">
        <f>IF((ISERROR((VLOOKUP(B59,Calculation!C$2:C$548,1,FALSE)))),"not entered","")</f>
        <v/>
      </c>
    </row>
    <row r="60" spans="2:7">
      <c r="B60" s="72" t="s">
        <v>147</v>
      </c>
      <c r="C60" s="74" t="str">
        <f t="shared" si="0"/>
        <v>Male</v>
      </c>
      <c r="D60" s="74" t="str">
        <f t="shared" si="1"/>
        <v>TAC</v>
      </c>
      <c r="E60" s="130">
        <v>0.10660879629629628</v>
      </c>
      <c r="F60" s="75">
        <f t="shared" si="3"/>
        <v>7937.2489414830106</v>
      </c>
      <c r="G60" t="str">
        <f>IF((ISERROR((VLOOKUP(B60,Calculation!C$2:C$548,1,FALSE)))),"not entered","")</f>
        <v/>
      </c>
    </row>
    <row r="61" spans="2:7">
      <c r="B61" s="72" t="s">
        <v>248</v>
      </c>
      <c r="C61" s="74" t="str">
        <f t="shared" si="0"/>
        <v>Male</v>
      </c>
      <c r="D61" s="74" t="str">
        <f t="shared" si="1"/>
        <v>TAC</v>
      </c>
      <c r="E61" s="130">
        <v>0.10663194444444445</v>
      </c>
      <c r="F61" s="75">
        <f t="shared" si="3"/>
        <v>7935.5258873331159</v>
      </c>
      <c r="G61" t="str">
        <f>IF((ISERROR((VLOOKUP(B61,Calculation!C$2:C$548,1,FALSE)))),"not entered","")</f>
        <v/>
      </c>
    </row>
    <row r="62" spans="2:7">
      <c r="B62" s="72" t="s">
        <v>249</v>
      </c>
      <c r="C62" s="74" t="str">
        <f t="shared" si="0"/>
        <v>Male</v>
      </c>
      <c r="D62" s="74" t="str">
        <f t="shared" si="1"/>
        <v>ITC</v>
      </c>
      <c r="E62" s="130">
        <v>0.10681712962962964</v>
      </c>
      <c r="F62" s="75">
        <f t="shared" si="3"/>
        <v>7921.7683389316289</v>
      </c>
      <c r="G62" t="str">
        <f>IF((ISERROR((VLOOKUP(B62,Calculation!C$2:C$548,1,FALSE)))),"not entered","")</f>
        <v/>
      </c>
    </row>
    <row r="63" spans="2:7">
      <c r="B63" s="72" t="s">
        <v>149</v>
      </c>
      <c r="C63" s="74" t="str">
        <f t="shared" si="0"/>
        <v>Male</v>
      </c>
      <c r="D63" s="74" t="str">
        <f t="shared" si="1"/>
        <v>ITC</v>
      </c>
      <c r="E63" s="130">
        <v>0.10693287037037037</v>
      </c>
      <c r="F63" s="75">
        <f t="shared" si="3"/>
        <v>7913.194068622146</v>
      </c>
      <c r="G63" t="str">
        <f>IF((ISERROR((VLOOKUP(B63,Calculation!C$2:C$548,1,FALSE)))),"not entered","")</f>
        <v/>
      </c>
    </row>
    <row r="64" spans="2:7">
      <c r="B64" s="72" t="s">
        <v>250</v>
      </c>
      <c r="C64" s="74" t="str">
        <f t="shared" si="0"/>
        <v>Male</v>
      </c>
      <c r="D64" s="74" t="str">
        <f t="shared" si="1"/>
        <v>TAC</v>
      </c>
      <c r="E64" s="130">
        <v>0.10706018518518519</v>
      </c>
      <c r="F64" s="75">
        <f t="shared" si="3"/>
        <v>7903.7837837837842</v>
      </c>
      <c r="G64" t="str">
        <f>IF((ISERROR((VLOOKUP(B64,Calculation!C$2:C$548,1,FALSE)))),"not entered","")</f>
        <v/>
      </c>
    </row>
    <row r="65" spans="2:7">
      <c r="B65" s="72" t="s">
        <v>182</v>
      </c>
      <c r="C65" s="74" t="str">
        <f t="shared" si="0"/>
        <v>Male</v>
      </c>
      <c r="D65" s="74" t="str">
        <f t="shared" si="1"/>
        <v>B2T</v>
      </c>
      <c r="E65" s="130">
        <v>0.10707175925925926</v>
      </c>
      <c r="F65" s="75">
        <f t="shared" si="3"/>
        <v>7902.9294130364287</v>
      </c>
      <c r="G65" t="str">
        <f>IF((ISERROR((VLOOKUP(B65,Calculation!C$2:C$548,1,FALSE)))),"not entered","")</f>
        <v/>
      </c>
    </row>
    <row r="66" spans="2:7">
      <c r="B66" s="72" t="s">
        <v>251</v>
      </c>
      <c r="C66" s="74" t="str">
        <f t="shared" si="0"/>
        <v>Male</v>
      </c>
      <c r="D66" s="74" t="str">
        <f t="shared" si="1"/>
        <v>TAC</v>
      </c>
      <c r="E66" s="130">
        <v>0.10790509259259258</v>
      </c>
      <c r="F66" s="75">
        <f t="shared" si="3"/>
        <v>7841.8963852837087</v>
      </c>
      <c r="G66" t="str">
        <f>IF((ISERROR((VLOOKUP(B66,Calculation!C$2:C$548,1,FALSE)))),"not entered","")</f>
        <v/>
      </c>
    </row>
    <row r="67" spans="2:7">
      <c r="B67" s="72" t="s">
        <v>157</v>
      </c>
      <c r="C67" s="74" t="str">
        <f t="shared" si="0"/>
        <v>Female</v>
      </c>
      <c r="D67" s="74" t="str">
        <f t="shared" si="1"/>
        <v>CTC</v>
      </c>
      <c r="E67" s="130">
        <v>0.10938657407407408</v>
      </c>
      <c r="F67" s="75">
        <f t="shared" si="3"/>
        <v>8956.7241561739484</v>
      </c>
      <c r="G67" t="str">
        <f>IF((ISERROR((VLOOKUP(B67,Calculation!C$2:C$548,1,FALSE)))),"not entered","")</f>
        <v/>
      </c>
    </row>
    <row r="68" spans="2:7">
      <c r="B68" s="72" t="s">
        <v>150</v>
      </c>
      <c r="C68" s="74" t="str">
        <f t="shared" si="0"/>
        <v>Male</v>
      </c>
      <c r="D68" s="74" t="str">
        <f t="shared" si="1"/>
        <v>ITC</v>
      </c>
      <c r="E68" s="130">
        <v>0.10956018518518518</v>
      </c>
      <c r="F68" s="75">
        <f t="shared" si="3"/>
        <v>7723.4312275512366</v>
      </c>
      <c r="G68" t="str">
        <f>IF((ISERROR((VLOOKUP(B68,Calculation!C$2:C$548,1,FALSE)))),"not entered","")</f>
        <v/>
      </c>
    </row>
    <row r="69" spans="2:7">
      <c r="B69" s="72" t="s">
        <v>252</v>
      </c>
      <c r="C69" s="74" t="str">
        <f t="shared" si="0"/>
        <v>Male</v>
      </c>
      <c r="D69" s="74" t="str">
        <f t="shared" si="1"/>
        <v>TAC</v>
      </c>
      <c r="E69" s="130">
        <v>0.10964120370370371</v>
      </c>
      <c r="F69" s="75">
        <f t="shared" si="3"/>
        <v>7717.7240578486226</v>
      </c>
      <c r="G69" t="str">
        <f>IF((ISERROR((VLOOKUP(B69,Calculation!C$2:C$548,1,FALSE)))),"not entered","")</f>
        <v/>
      </c>
    </row>
    <row r="70" spans="2:7">
      <c r="B70" s="72" t="s">
        <v>134</v>
      </c>
      <c r="C70" s="74" t="str">
        <f t="shared" ref="C70:C133" si="4">VLOOKUP(B70,name,3,FALSE)</f>
        <v>Male</v>
      </c>
      <c r="D70" s="74" t="str">
        <f t="shared" ref="D70:D133" si="5">VLOOKUP(B70,name,2,FALSE)</f>
        <v>TAC</v>
      </c>
      <c r="E70" s="130">
        <v>0.10995370370370371</v>
      </c>
      <c r="F70" s="75">
        <f t="shared" ref="F70:F101" si="6">(VLOOKUP(C70,C$4:E$5,3,FALSE))/(E70/10000)</f>
        <v>7695.7894736842109</v>
      </c>
      <c r="G70" t="str">
        <f>IF((ISERROR((VLOOKUP(B70,Calculation!C$2:C$548,1,FALSE)))),"not entered","")</f>
        <v/>
      </c>
    </row>
    <row r="71" spans="2:7">
      <c r="B71" s="72" t="s">
        <v>253</v>
      </c>
      <c r="C71" s="74" t="str">
        <f t="shared" si="4"/>
        <v>Female</v>
      </c>
      <c r="D71" s="74" t="str">
        <f t="shared" si="5"/>
        <v>CTC</v>
      </c>
      <c r="E71" s="130">
        <v>0.11011574074074075</v>
      </c>
      <c r="F71" s="75">
        <f t="shared" si="6"/>
        <v>8897.4143367668676</v>
      </c>
      <c r="G71" t="str">
        <f>IF((ISERROR((VLOOKUP(B71,Calculation!C$2:C$548,1,FALSE)))),"not entered","")</f>
        <v/>
      </c>
    </row>
    <row r="72" spans="2:7">
      <c r="B72" s="72" t="s">
        <v>254</v>
      </c>
      <c r="C72" s="74" t="str">
        <f t="shared" si="4"/>
        <v>Male</v>
      </c>
      <c r="D72" s="74" t="str">
        <f t="shared" si="5"/>
        <v>TAC</v>
      </c>
      <c r="E72" s="130">
        <v>0.11024305555555557</v>
      </c>
      <c r="F72" s="75">
        <f t="shared" si="6"/>
        <v>7675.5905511811015</v>
      </c>
      <c r="G72" t="str">
        <f>IF((ISERROR((VLOOKUP(B72,Calculation!C$2:C$548,1,FALSE)))),"not entered","")</f>
        <v/>
      </c>
    </row>
    <row r="73" spans="2:7">
      <c r="B73" s="72" t="s">
        <v>255</v>
      </c>
      <c r="C73" s="74" t="str">
        <f t="shared" si="4"/>
        <v>Male</v>
      </c>
      <c r="D73" s="74" t="str">
        <f t="shared" si="5"/>
        <v>53M</v>
      </c>
      <c r="E73" s="130">
        <v>0.11084490740740742</v>
      </c>
      <c r="F73" s="75">
        <f t="shared" si="6"/>
        <v>7633.9145870314287</v>
      </c>
      <c r="G73" t="str">
        <f>IF((ISERROR((VLOOKUP(B73,Calculation!C$2:C$548,1,FALSE)))),"not entered","")</f>
        <v/>
      </c>
    </row>
    <row r="74" spans="2:7">
      <c r="B74" s="72" t="s">
        <v>256</v>
      </c>
      <c r="C74" s="74" t="str">
        <f t="shared" si="4"/>
        <v>Male</v>
      </c>
      <c r="D74" s="74" t="str">
        <f t="shared" si="5"/>
        <v>TAC</v>
      </c>
      <c r="E74" s="130">
        <v>0.11100694444444444</v>
      </c>
      <c r="F74" s="75">
        <f t="shared" si="6"/>
        <v>7622.771348138881</v>
      </c>
      <c r="G74" t="str">
        <f>IF((ISERROR((VLOOKUP(B74,Calculation!C$2:C$548,1,FALSE)))),"not entered","")</f>
        <v/>
      </c>
    </row>
    <row r="75" spans="2:7">
      <c r="B75" s="72" t="s">
        <v>151</v>
      </c>
      <c r="C75" s="74" t="str">
        <f t="shared" si="4"/>
        <v>Male</v>
      </c>
      <c r="D75" s="74" t="str">
        <f t="shared" si="5"/>
        <v>TAC</v>
      </c>
      <c r="E75" s="130">
        <v>0.11100694444444444</v>
      </c>
      <c r="F75" s="75">
        <f t="shared" si="6"/>
        <v>7622.771348138881</v>
      </c>
      <c r="G75" t="str">
        <f>IF((ISERROR((VLOOKUP(B75,Calculation!C$2:C$548,1,FALSE)))),"not entered","")</f>
        <v/>
      </c>
    </row>
    <row r="76" spans="2:7">
      <c r="B76" s="72" t="s">
        <v>257</v>
      </c>
      <c r="C76" s="74" t="str">
        <f t="shared" si="4"/>
        <v>Female</v>
      </c>
      <c r="D76" s="74" t="str">
        <f t="shared" si="5"/>
        <v>CTC</v>
      </c>
      <c r="E76" s="130">
        <v>0.1113425925925926</v>
      </c>
      <c r="F76" s="75">
        <f t="shared" si="6"/>
        <v>8799.3762993762975</v>
      </c>
      <c r="G76" t="str">
        <f>IF((ISERROR((VLOOKUP(B76,Calculation!C$2:C$548,1,FALSE)))),"not entered","")</f>
        <v/>
      </c>
    </row>
    <row r="77" spans="2:7">
      <c r="B77" s="72" t="s">
        <v>258</v>
      </c>
      <c r="C77" s="74" t="str">
        <f t="shared" si="4"/>
        <v>Male</v>
      </c>
      <c r="D77" s="74" t="str">
        <f t="shared" si="5"/>
        <v>TAC</v>
      </c>
      <c r="E77" s="130">
        <v>0.11143518518518519</v>
      </c>
      <c r="F77" s="75">
        <f t="shared" si="6"/>
        <v>7593.477357706689</v>
      </c>
      <c r="G77" t="str">
        <f>IF((ISERROR((VLOOKUP(B77,Calculation!C$2:C$548,1,FALSE)))),"not entered","")</f>
        <v/>
      </c>
    </row>
    <row r="78" spans="2:7">
      <c r="B78" s="72" t="s">
        <v>259</v>
      </c>
      <c r="C78" s="74" t="str">
        <f t="shared" si="4"/>
        <v>Male</v>
      </c>
      <c r="D78" s="74" t="str">
        <f t="shared" si="5"/>
        <v>TAC</v>
      </c>
      <c r="E78" s="130">
        <v>0.11167824074074074</v>
      </c>
      <c r="F78" s="75">
        <f t="shared" si="6"/>
        <v>7576.9509793761017</v>
      </c>
      <c r="G78" t="str">
        <f>IF((ISERROR((VLOOKUP(B78,Calculation!C$2:C$548,1,FALSE)))),"not entered","")</f>
        <v/>
      </c>
    </row>
    <row r="79" spans="2:7">
      <c r="B79" s="72" t="s">
        <v>260</v>
      </c>
      <c r="C79" s="74" t="str">
        <f t="shared" si="4"/>
        <v>Female</v>
      </c>
      <c r="D79" s="74" t="str">
        <f t="shared" si="5"/>
        <v>TAC</v>
      </c>
      <c r="E79" s="130">
        <v>0.11215277777777777</v>
      </c>
      <c r="F79" s="75">
        <f t="shared" si="6"/>
        <v>8735.8101135190918</v>
      </c>
      <c r="G79" t="str">
        <f>IF((ISERROR((VLOOKUP(B79,Calculation!C$2:C$548,1,FALSE)))),"not entered","")</f>
        <v/>
      </c>
    </row>
    <row r="80" spans="2:7">
      <c r="B80" s="72" t="s">
        <v>188</v>
      </c>
      <c r="C80" s="74" t="str">
        <f t="shared" si="4"/>
        <v>Male</v>
      </c>
      <c r="D80" s="74" t="str">
        <f t="shared" si="5"/>
        <v>B2T</v>
      </c>
      <c r="E80" s="130">
        <v>0.11216435185185185</v>
      </c>
      <c r="F80" s="75">
        <f t="shared" si="6"/>
        <v>7544.1130946238791</v>
      </c>
      <c r="G80" t="str">
        <f>IF((ISERROR((VLOOKUP(B80,Calculation!C$2:C$548,1,FALSE)))),"not entered","")</f>
        <v/>
      </c>
    </row>
    <row r="81" spans="2:7">
      <c r="B81" s="72" t="s">
        <v>261</v>
      </c>
      <c r="C81" s="74" t="str">
        <f t="shared" si="4"/>
        <v>Female</v>
      </c>
      <c r="D81" s="74" t="str">
        <f t="shared" si="5"/>
        <v>ITC</v>
      </c>
      <c r="E81" s="130">
        <v>0.11278935185185185</v>
      </c>
      <c r="F81" s="75">
        <f t="shared" si="6"/>
        <v>8686.5059004617742</v>
      </c>
      <c r="G81" t="str">
        <f>IF((ISERROR((VLOOKUP(B81,Calculation!C$2:C$548,1,FALSE)))),"not entered","")</f>
        <v/>
      </c>
    </row>
    <row r="82" spans="2:7">
      <c r="B82" s="72" t="s">
        <v>262</v>
      </c>
      <c r="C82" s="74" t="str">
        <f t="shared" si="4"/>
        <v>Male</v>
      </c>
      <c r="D82" s="74" t="str">
        <f t="shared" si="5"/>
        <v>TAC</v>
      </c>
      <c r="E82" s="130">
        <v>0.11289351851851852</v>
      </c>
      <c r="F82" s="75">
        <f t="shared" si="6"/>
        <v>7495.3865080992418</v>
      </c>
      <c r="G82" t="str">
        <f>IF((ISERROR((VLOOKUP(B82,Calculation!C$2:C$548,1,FALSE)))),"not entered","")</f>
        <v/>
      </c>
    </row>
    <row r="83" spans="2:7">
      <c r="B83" s="72" t="s">
        <v>263</v>
      </c>
      <c r="C83" s="74" t="str">
        <f t="shared" si="4"/>
        <v>Male</v>
      </c>
      <c r="D83" s="74" t="str">
        <f t="shared" si="5"/>
        <v>TAC</v>
      </c>
      <c r="E83" s="130">
        <v>0.1135300925925926</v>
      </c>
      <c r="F83" s="75">
        <f t="shared" si="6"/>
        <v>7453.3591599551437</v>
      </c>
      <c r="G83" t="str">
        <f>IF((ISERROR((VLOOKUP(B83,Calculation!C$2:C$548,1,FALSE)))),"not entered","")</f>
        <v/>
      </c>
    </row>
    <row r="84" spans="2:7">
      <c r="B84" s="72" t="s">
        <v>264</v>
      </c>
      <c r="C84" s="74" t="str">
        <f t="shared" si="4"/>
        <v>Male</v>
      </c>
      <c r="D84" s="74" t="str">
        <f t="shared" si="5"/>
        <v>TAC</v>
      </c>
      <c r="E84" s="130">
        <v>0.11394675925925928</v>
      </c>
      <c r="F84" s="75">
        <f t="shared" si="6"/>
        <v>7426.104621635347</v>
      </c>
      <c r="G84" t="str">
        <f>IF((ISERROR((VLOOKUP(B84,Calculation!C$2:C$548,1,FALSE)))),"not entered","")</f>
        <v/>
      </c>
    </row>
    <row r="85" spans="2:7">
      <c r="B85" s="72" t="s">
        <v>265</v>
      </c>
      <c r="C85" s="74" t="str">
        <f t="shared" si="4"/>
        <v>Male</v>
      </c>
      <c r="D85" s="74" t="str">
        <f t="shared" si="5"/>
        <v>TAC</v>
      </c>
      <c r="E85" s="130">
        <v>0.11425925925925927</v>
      </c>
      <c r="F85" s="75">
        <f t="shared" si="6"/>
        <v>7405.7941653160451</v>
      </c>
      <c r="G85" t="str">
        <f>IF((ISERROR((VLOOKUP(B85,Calculation!C$2:C$548,1,FALSE)))),"not entered","")</f>
        <v/>
      </c>
    </row>
    <row r="86" spans="2:7">
      <c r="B86" s="72" t="s">
        <v>266</v>
      </c>
      <c r="C86" s="74" t="str">
        <f t="shared" si="4"/>
        <v>Female</v>
      </c>
      <c r="D86" s="74" t="str">
        <f t="shared" si="5"/>
        <v>ITC</v>
      </c>
      <c r="E86" s="130">
        <v>0.11449074074074074</v>
      </c>
      <c r="F86" s="75">
        <f t="shared" si="6"/>
        <v>8557.4201374848362</v>
      </c>
      <c r="G86" t="str">
        <f>IF((ISERROR((VLOOKUP(B86,Calculation!C$2:C$548,1,FALSE)))),"not entered","")</f>
        <v/>
      </c>
    </row>
    <row r="87" spans="2:7">
      <c r="B87" s="72" t="s">
        <v>267</v>
      </c>
      <c r="C87" s="74" t="str">
        <f t="shared" si="4"/>
        <v>Male</v>
      </c>
      <c r="D87" s="74" t="str">
        <f t="shared" si="5"/>
        <v>TAC</v>
      </c>
      <c r="E87" s="130">
        <v>0.11479166666666667</v>
      </c>
      <c r="F87" s="75">
        <f t="shared" si="6"/>
        <v>7371.4458560193589</v>
      </c>
      <c r="G87" t="str">
        <f>IF((ISERROR((VLOOKUP(B87,Calculation!C$2:C$548,1,FALSE)))),"not entered","")</f>
        <v/>
      </c>
    </row>
    <row r="88" spans="2:7">
      <c r="B88" s="72" t="s">
        <v>268</v>
      </c>
      <c r="C88" s="74" t="str">
        <f t="shared" si="4"/>
        <v>Male</v>
      </c>
      <c r="D88" s="74" t="str">
        <f t="shared" si="5"/>
        <v>EET</v>
      </c>
      <c r="E88" s="130">
        <v>0.11519675925925926</v>
      </c>
      <c r="F88" s="75">
        <f t="shared" si="6"/>
        <v>7345.5239626243338</v>
      </c>
      <c r="G88" t="str">
        <f>IF((ISERROR((VLOOKUP(B88,Calculation!C$2:C$548,1,FALSE)))),"not entered","")</f>
        <v/>
      </c>
    </row>
    <row r="89" spans="2:7">
      <c r="B89" s="72" t="s">
        <v>269</v>
      </c>
      <c r="C89" s="74" t="str">
        <f t="shared" si="4"/>
        <v>Male</v>
      </c>
      <c r="D89" s="74" t="str">
        <f t="shared" si="5"/>
        <v>ITC</v>
      </c>
      <c r="E89" s="130">
        <v>0.1164236111111111</v>
      </c>
      <c r="F89" s="75">
        <f t="shared" si="6"/>
        <v>7268.1181031911719</v>
      </c>
      <c r="G89" t="str">
        <f>IF((ISERROR((VLOOKUP(B89,Calculation!C$2:C$548,1,FALSE)))),"not entered","")</f>
        <v/>
      </c>
    </row>
    <row r="90" spans="2:7">
      <c r="B90" s="72" t="s">
        <v>270</v>
      </c>
      <c r="C90" s="74" t="str">
        <f t="shared" si="4"/>
        <v>Female</v>
      </c>
      <c r="D90" s="74" t="str">
        <f t="shared" si="5"/>
        <v>ITC</v>
      </c>
      <c r="E90" s="130">
        <v>0.1165625</v>
      </c>
      <c r="F90" s="75">
        <f t="shared" si="6"/>
        <v>8405.32221229272</v>
      </c>
      <c r="G90" t="str">
        <f>IF((ISERROR((VLOOKUP(B90,Calculation!C$2:C$548,1,FALSE)))),"not entered","")</f>
        <v/>
      </c>
    </row>
    <row r="91" spans="2:7">
      <c r="B91" s="72" t="s">
        <v>271</v>
      </c>
      <c r="C91" s="74" t="str">
        <f t="shared" si="4"/>
        <v>Female</v>
      </c>
      <c r="D91" s="74" t="str">
        <f t="shared" si="5"/>
        <v>TAC</v>
      </c>
      <c r="E91" s="130">
        <v>0.11664351851851852</v>
      </c>
      <c r="F91" s="75">
        <f t="shared" si="6"/>
        <v>8399.4840246080566</v>
      </c>
      <c r="G91" t="str">
        <f>IF((ISERROR((VLOOKUP(B91,Calculation!C$2:C$548,1,FALSE)))),"not entered","")</f>
        <v/>
      </c>
    </row>
    <row r="92" spans="2:7">
      <c r="B92" s="72" t="s">
        <v>272</v>
      </c>
      <c r="C92" s="74" t="str">
        <f t="shared" si="4"/>
        <v>Male</v>
      </c>
      <c r="D92" s="74" t="str">
        <f t="shared" si="5"/>
        <v>TAC</v>
      </c>
      <c r="E92" s="130">
        <v>0.11689814814814814</v>
      </c>
      <c r="F92" s="75">
        <f t="shared" si="6"/>
        <v>7238.6138613861394</v>
      </c>
      <c r="G92" t="str">
        <f>IF((ISERROR((VLOOKUP(B92,Calculation!C$2:C$548,1,FALSE)))),"not entered","")</f>
        <v/>
      </c>
    </row>
    <row r="93" spans="2:7">
      <c r="B93" s="72" t="s">
        <v>273</v>
      </c>
      <c r="C93" s="74" t="str">
        <f t="shared" si="4"/>
        <v>Male</v>
      </c>
      <c r="D93" s="74" t="str">
        <f t="shared" si="5"/>
        <v>TAC</v>
      </c>
      <c r="E93" s="130">
        <v>0.11743055555555555</v>
      </c>
      <c r="F93" s="75">
        <f t="shared" si="6"/>
        <v>7205.7953873447668</v>
      </c>
      <c r="G93" t="str">
        <f>IF((ISERROR((VLOOKUP(B93,Calculation!C$2:C$548,1,FALSE)))),"not entered","")</f>
        <v/>
      </c>
    </row>
    <row r="94" spans="2:7">
      <c r="B94" s="72" t="s">
        <v>274</v>
      </c>
      <c r="C94" s="74" t="str">
        <f t="shared" si="4"/>
        <v>Male</v>
      </c>
      <c r="D94" s="74" t="str">
        <f t="shared" si="5"/>
        <v>TAC</v>
      </c>
      <c r="E94" s="130">
        <v>0.11746527777777778</v>
      </c>
      <c r="F94" s="75">
        <f t="shared" si="6"/>
        <v>7203.6653857522915</v>
      </c>
      <c r="G94" t="str">
        <f>IF((ISERROR((VLOOKUP(B94,Calculation!C$2:C$548,1,FALSE)))),"not entered","")</f>
        <v/>
      </c>
    </row>
    <row r="95" spans="2:7">
      <c r="B95" s="72" t="s">
        <v>275</v>
      </c>
      <c r="C95" s="74" t="str">
        <f t="shared" si="4"/>
        <v>Male</v>
      </c>
      <c r="D95" s="74" t="str">
        <f t="shared" si="5"/>
        <v>TSE</v>
      </c>
      <c r="E95" s="130">
        <v>0.11836805555555556</v>
      </c>
      <c r="F95" s="75">
        <f t="shared" si="6"/>
        <v>7148.7239659724255</v>
      </c>
      <c r="G95" t="str">
        <f>IF((ISERROR((VLOOKUP(B95,Calculation!C$2:C$548,1,FALSE)))),"not entered","")</f>
        <v/>
      </c>
    </row>
    <row r="96" spans="2:7">
      <c r="B96" s="72" t="s">
        <v>135</v>
      </c>
      <c r="C96" s="74" t="str">
        <f t="shared" si="4"/>
        <v>Male</v>
      </c>
      <c r="D96" s="74" t="str">
        <f t="shared" si="5"/>
        <v>TAC</v>
      </c>
      <c r="E96" s="130">
        <v>0.11886574074074074</v>
      </c>
      <c r="F96" s="75">
        <f t="shared" si="6"/>
        <v>7118.7925998052579</v>
      </c>
      <c r="G96" t="str">
        <f>IF((ISERROR((VLOOKUP(B96,Calculation!C$2:C$548,1,FALSE)))),"not entered","")</f>
        <v/>
      </c>
    </row>
    <row r="97" spans="2:7">
      <c r="B97" s="72" t="s">
        <v>276</v>
      </c>
      <c r="C97" s="74" t="str">
        <f t="shared" si="4"/>
        <v>Male</v>
      </c>
      <c r="D97" s="74" t="str">
        <f t="shared" si="5"/>
        <v>TAC</v>
      </c>
      <c r="E97" s="130">
        <v>0.12008101851851853</v>
      </c>
      <c r="F97" s="75">
        <f t="shared" si="6"/>
        <v>7046.7469879518067</v>
      </c>
      <c r="G97" t="str">
        <f>IF((ISERROR((VLOOKUP(B97,Calculation!C$2:C$548,1,FALSE)))),"not entered","")</f>
        <v/>
      </c>
    </row>
    <row r="98" spans="2:7">
      <c r="B98" s="72" t="s">
        <v>277</v>
      </c>
      <c r="C98" s="74" t="str">
        <f t="shared" si="4"/>
        <v>Male</v>
      </c>
      <c r="D98" s="74" t="str">
        <f t="shared" si="5"/>
        <v>ITC</v>
      </c>
      <c r="E98" s="130">
        <v>0.12067129629629629</v>
      </c>
      <c r="F98" s="75">
        <f t="shared" si="6"/>
        <v>7012.2769998081731</v>
      </c>
      <c r="G98" t="str">
        <f>IF((ISERROR((VLOOKUP(B98,Calculation!C$2:C$548,1,FALSE)))),"not entered","")</f>
        <v/>
      </c>
    </row>
    <row r="99" spans="2:7">
      <c r="B99" s="72" t="s">
        <v>278</v>
      </c>
      <c r="C99" s="74" t="str">
        <f t="shared" si="4"/>
        <v>Male</v>
      </c>
      <c r="D99" s="74" t="str">
        <f t="shared" si="5"/>
        <v>TAC</v>
      </c>
      <c r="E99" s="130">
        <v>0.12106481481481481</v>
      </c>
      <c r="F99" s="75">
        <f t="shared" si="6"/>
        <v>6989.4837476099428</v>
      </c>
      <c r="G99" t="str">
        <f>IF((ISERROR((VLOOKUP(B99,Calculation!C$2:C$548,1,FALSE)))),"not entered","")</f>
        <v/>
      </c>
    </row>
    <row r="100" spans="2:7">
      <c r="B100" s="72" t="s">
        <v>279</v>
      </c>
      <c r="C100" s="74" t="str">
        <f t="shared" si="4"/>
        <v>Female</v>
      </c>
      <c r="D100" s="74" t="str">
        <f t="shared" si="5"/>
        <v>ITC</v>
      </c>
      <c r="E100" s="130">
        <v>0.12136574074074075</v>
      </c>
      <c r="F100" s="75">
        <f t="shared" si="6"/>
        <v>8072.6683196643125</v>
      </c>
      <c r="G100" t="str">
        <f>IF((ISERROR((VLOOKUP(B100,Calculation!C$2:C$548,1,FALSE)))),"not entered","")</f>
        <v/>
      </c>
    </row>
    <row r="101" spans="2:7">
      <c r="B101" s="72" t="s">
        <v>280</v>
      </c>
      <c r="C101" s="74" t="str">
        <f t="shared" si="4"/>
        <v>Female</v>
      </c>
      <c r="D101" s="74" t="str">
        <f t="shared" si="5"/>
        <v>PAC</v>
      </c>
      <c r="E101" s="130">
        <v>0.12177083333333333</v>
      </c>
      <c r="F101" s="75">
        <f t="shared" si="6"/>
        <v>8045.8131356334943</v>
      </c>
      <c r="G101" t="str">
        <f>IF((ISERROR((VLOOKUP(B101,Calculation!C$2:C$548,1,FALSE)))),"not entered","")</f>
        <v/>
      </c>
    </row>
    <row r="102" spans="2:7">
      <c r="B102" s="72" t="s">
        <v>281</v>
      </c>
      <c r="C102" s="74" t="str">
        <f t="shared" si="4"/>
        <v>Male</v>
      </c>
      <c r="D102" s="74" t="str">
        <f t="shared" si="5"/>
        <v>TAC</v>
      </c>
      <c r="E102" s="130">
        <v>0.12200231481481481</v>
      </c>
      <c r="F102" s="75">
        <f t="shared" ref="F102:F133" si="7">(VLOOKUP(C102,C$4:E$5,3,FALSE))/(E102/10000)</f>
        <v>6935.7745944407552</v>
      </c>
      <c r="G102" t="str">
        <f>IF((ISERROR((VLOOKUP(B102,Calculation!C$2:C$548,1,FALSE)))),"not entered","")</f>
        <v/>
      </c>
    </row>
    <row r="103" spans="2:7">
      <c r="B103" s="72" t="s">
        <v>160</v>
      </c>
      <c r="C103" s="74" t="str">
        <f t="shared" si="4"/>
        <v>Female</v>
      </c>
      <c r="D103" s="74" t="str">
        <f t="shared" si="5"/>
        <v>TAC</v>
      </c>
      <c r="E103" s="130">
        <v>0.12222222222222223</v>
      </c>
      <c r="F103" s="75">
        <f t="shared" si="7"/>
        <v>8016.0984848484841</v>
      </c>
      <c r="G103" t="str">
        <f>IF((ISERROR((VLOOKUP(B103,Calculation!C$2:C$548,1,FALSE)))),"not entered","")</f>
        <v/>
      </c>
    </row>
    <row r="104" spans="2:7">
      <c r="B104" s="72" t="s">
        <v>282</v>
      </c>
      <c r="C104" s="74" t="str">
        <f t="shared" si="4"/>
        <v>Female</v>
      </c>
      <c r="D104" s="74" t="str">
        <f t="shared" si="5"/>
        <v>TAC</v>
      </c>
      <c r="E104" s="130">
        <v>0.12239583333333333</v>
      </c>
      <c r="F104" s="75">
        <f t="shared" si="7"/>
        <v>8004.7281323877069</v>
      </c>
      <c r="G104" t="str">
        <f>IF((ISERROR((VLOOKUP(B104,Calculation!C$2:C$548,1,FALSE)))),"not entered","")</f>
        <v/>
      </c>
    </row>
    <row r="105" spans="2:7">
      <c r="B105" s="72" t="s">
        <v>283</v>
      </c>
      <c r="C105" s="74" t="str">
        <f t="shared" si="4"/>
        <v>Male</v>
      </c>
      <c r="D105" s="74" t="str">
        <f t="shared" si="5"/>
        <v>TAC</v>
      </c>
      <c r="E105" s="130">
        <v>0.12246527777777778</v>
      </c>
      <c r="F105" s="75">
        <f t="shared" si="7"/>
        <v>6909.5548624893681</v>
      </c>
      <c r="G105" t="str">
        <f>IF((ISERROR((VLOOKUP(B105,Calculation!C$2:C$548,1,FALSE)))),"not entered","")</f>
        <v/>
      </c>
    </row>
    <row r="106" spans="2:7">
      <c r="B106" s="72" t="s">
        <v>284</v>
      </c>
      <c r="C106" s="74" t="str">
        <f t="shared" si="4"/>
        <v>Male</v>
      </c>
      <c r="D106" s="74" t="str">
        <f t="shared" si="5"/>
        <v>ITC</v>
      </c>
      <c r="E106" s="130">
        <v>0.12364583333333333</v>
      </c>
      <c r="F106" s="75">
        <f t="shared" si="7"/>
        <v>6843.5832631283347</v>
      </c>
      <c r="G106" t="str">
        <f>IF((ISERROR((VLOOKUP(B106,Calculation!C$2:C$548,1,FALSE)))),"not entered","")</f>
        <v/>
      </c>
    </row>
    <row r="107" spans="2:7">
      <c r="B107" s="72" t="s">
        <v>285</v>
      </c>
      <c r="C107" s="74" t="str">
        <f t="shared" si="4"/>
        <v>Female</v>
      </c>
      <c r="D107" s="74" t="str">
        <f t="shared" si="5"/>
        <v>TAC</v>
      </c>
      <c r="E107" s="130">
        <v>0.12444444444444445</v>
      </c>
      <c r="F107" s="75">
        <f t="shared" si="7"/>
        <v>7872.9538690476184</v>
      </c>
      <c r="G107" t="str">
        <f>IF((ISERROR((VLOOKUP(B107,Calculation!C$2:C$548,1,FALSE)))),"not entered","")</f>
        <v/>
      </c>
    </row>
    <row r="108" spans="2:7">
      <c r="B108" s="72" t="s">
        <v>286</v>
      </c>
      <c r="C108" s="74" t="str">
        <f t="shared" si="4"/>
        <v>Female</v>
      </c>
      <c r="D108" s="74" t="str">
        <f t="shared" si="5"/>
        <v>TAC</v>
      </c>
      <c r="E108" s="130">
        <v>0.12444444444444445</v>
      </c>
      <c r="F108" s="75">
        <f t="shared" si="7"/>
        <v>7872.9538690476184</v>
      </c>
      <c r="G108" t="str">
        <f>IF((ISERROR((VLOOKUP(B108,Calculation!C$2:C$548,1,FALSE)))),"not entered","")</f>
        <v/>
      </c>
    </row>
    <row r="109" spans="2:7">
      <c r="B109" s="72" t="s">
        <v>287</v>
      </c>
      <c r="C109" s="74" t="str">
        <f t="shared" si="4"/>
        <v>Female</v>
      </c>
      <c r="D109" s="74" t="str">
        <f t="shared" si="5"/>
        <v>TAC</v>
      </c>
      <c r="E109" s="130">
        <v>0.12531249999999999</v>
      </c>
      <c r="F109" s="75">
        <f t="shared" si="7"/>
        <v>7818.4169206613087</v>
      </c>
      <c r="G109" t="str">
        <f>IF((ISERROR((VLOOKUP(B109,Calculation!C$2:C$548,1,FALSE)))),"not entered","")</f>
        <v/>
      </c>
    </row>
    <row r="110" spans="2:7">
      <c r="B110" s="72" t="s">
        <v>288</v>
      </c>
      <c r="C110" s="74" t="str">
        <f t="shared" si="4"/>
        <v>Male</v>
      </c>
      <c r="D110" s="74" t="str">
        <f t="shared" si="5"/>
        <v>TAC</v>
      </c>
      <c r="E110" s="130">
        <v>0.12622685185185187</v>
      </c>
      <c r="F110" s="75">
        <f t="shared" si="7"/>
        <v>6703.6493673207406</v>
      </c>
      <c r="G110" t="str">
        <f>IF((ISERROR((VLOOKUP(B110,Calculation!C$2:C$548,1,FALSE)))),"not entered","")</f>
        <v/>
      </c>
    </row>
    <row r="111" spans="2:7">
      <c r="B111" s="72" t="s">
        <v>289</v>
      </c>
      <c r="C111" s="74" t="str">
        <f t="shared" si="4"/>
        <v>Male</v>
      </c>
      <c r="D111" s="74" t="str">
        <f t="shared" si="5"/>
        <v>TAC</v>
      </c>
      <c r="E111" s="130">
        <v>0.12944444444444445</v>
      </c>
      <c r="F111" s="75">
        <f t="shared" si="7"/>
        <v>6537.0171673819741</v>
      </c>
      <c r="G111" t="str">
        <f>IF((ISERROR((VLOOKUP(B111,Calculation!C$2:C$548,1,FALSE)))),"not entered","")</f>
        <v/>
      </c>
    </row>
    <row r="112" spans="2:7">
      <c r="B112" s="72" t="s">
        <v>290</v>
      </c>
      <c r="C112" s="74" t="str">
        <f t="shared" si="4"/>
        <v>Male</v>
      </c>
      <c r="D112" s="74" t="str">
        <f t="shared" si="5"/>
        <v>TAC</v>
      </c>
      <c r="E112" s="130">
        <v>0.13025462962962964</v>
      </c>
      <c r="F112" s="75">
        <f t="shared" si="7"/>
        <v>6496.3568508974586</v>
      </c>
      <c r="G112" t="str">
        <f>IF((ISERROR((VLOOKUP(B112,Calculation!C$2:C$548,1,FALSE)))),"not entered","")</f>
        <v/>
      </c>
    </row>
    <row r="113" spans="2:7">
      <c r="B113" s="72" t="s">
        <v>291</v>
      </c>
      <c r="C113" s="74" t="str">
        <f t="shared" si="4"/>
        <v>Male</v>
      </c>
      <c r="D113" s="74" t="str">
        <f t="shared" si="5"/>
        <v>TAC</v>
      </c>
      <c r="E113" s="130">
        <v>0.13089120370370369</v>
      </c>
      <c r="F113" s="75">
        <f t="shared" si="7"/>
        <v>6464.7625784773199</v>
      </c>
      <c r="G113" t="str">
        <f>IF((ISERROR((VLOOKUP(B113,Calculation!C$2:C$548,1,FALSE)))),"not entered","")</f>
        <v/>
      </c>
    </row>
    <row r="114" spans="2:7">
      <c r="B114" s="72" t="s">
        <v>292</v>
      </c>
      <c r="C114" s="74" t="str">
        <f t="shared" si="4"/>
        <v>Female</v>
      </c>
      <c r="D114" s="74" t="str">
        <f t="shared" si="5"/>
        <v>TAC</v>
      </c>
      <c r="E114" s="130">
        <v>0.13392361111111112</v>
      </c>
      <c r="F114" s="75">
        <f t="shared" si="7"/>
        <v>7315.7030507302734</v>
      </c>
      <c r="G114" t="str">
        <f>IF((ISERROR((VLOOKUP(B114,Calculation!C$2:C$548,1,FALSE)))),"not entered","")</f>
        <v/>
      </c>
    </row>
    <row r="115" spans="2:7">
      <c r="B115" s="72" t="s">
        <v>11</v>
      </c>
      <c r="C115" s="74" t="str">
        <f t="shared" si="4"/>
        <v xml:space="preserve"> </v>
      </c>
      <c r="D115" s="74" t="str">
        <f t="shared" si="5"/>
        <v xml:space="preserve"> </v>
      </c>
      <c r="E115" s="130">
        <v>1.1574074074074073E-5</v>
      </c>
      <c r="F115" s="75" t="e">
        <f t="shared" si="7"/>
        <v>#N/A</v>
      </c>
      <c r="G115" t="str">
        <f>IF((ISERROR((VLOOKUP(B115,Calculation!C$2:C$548,1,FALSE)))),"not entered","")</f>
        <v/>
      </c>
    </row>
    <row r="116" spans="2:7">
      <c r="B116" s="72" t="s">
        <v>11</v>
      </c>
      <c r="C116" s="74" t="str">
        <f t="shared" si="4"/>
        <v xml:space="preserve"> </v>
      </c>
      <c r="D116" s="74" t="str">
        <f t="shared" si="5"/>
        <v xml:space="preserve"> </v>
      </c>
      <c r="E116" s="130">
        <v>1.1574074074074073E-5</v>
      </c>
      <c r="F116" s="75" t="e">
        <f t="shared" si="7"/>
        <v>#N/A</v>
      </c>
      <c r="G116" t="str">
        <f>IF((ISERROR((VLOOKUP(B116,Calculation!C$2:C$548,1,FALSE)))),"not entered","")</f>
        <v/>
      </c>
    </row>
    <row r="117" spans="2:7">
      <c r="B117" s="72" t="s">
        <v>11</v>
      </c>
      <c r="C117" s="74" t="str">
        <f t="shared" si="4"/>
        <v xml:space="preserve"> </v>
      </c>
      <c r="D117" s="74" t="str">
        <f t="shared" si="5"/>
        <v xml:space="preserve"> </v>
      </c>
      <c r="E117" s="130">
        <v>1.1574074074074073E-5</v>
      </c>
      <c r="F117" s="75" t="e">
        <f t="shared" si="7"/>
        <v>#N/A</v>
      </c>
      <c r="G117" t="str">
        <f>IF((ISERROR((VLOOKUP(B117,Calculation!C$2:C$548,1,FALSE)))),"not entered","")</f>
        <v/>
      </c>
    </row>
    <row r="118" spans="2:7">
      <c r="B118" s="72" t="s">
        <v>11</v>
      </c>
      <c r="C118" s="74" t="str">
        <f t="shared" si="4"/>
        <v xml:space="preserve"> </v>
      </c>
      <c r="D118" s="74" t="str">
        <f t="shared" si="5"/>
        <v xml:space="preserve"> </v>
      </c>
      <c r="E118" s="130">
        <v>1.1574074074074073E-5</v>
      </c>
      <c r="F118" s="75" t="e">
        <f t="shared" si="7"/>
        <v>#N/A</v>
      </c>
      <c r="G118" t="str">
        <f>IF((ISERROR((VLOOKUP(B118,Calculation!C$2:C$548,1,FALSE)))),"not entered","")</f>
        <v/>
      </c>
    </row>
    <row r="119" spans="2:7">
      <c r="B119" s="72" t="s">
        <v>11</v>
      </c>
      <c r="C119" s="74" t="str">
        <f t="shared" si="4"/>
        <v xml:space="preserve"> </v>
      </c>
      <c r="D119" s="74" t="str">
        <f t="shared" si="5"/>
        <v xml:space="preserve"> </v>
      </c>
      <c r="E119" s="130">
        <v>1.1574074074074073E-5</v>
      </c>
      <c r="F119" s="75" t="e">
        <f t="shared" si="7"/>
        <v>#N/A</v>
      </c>
      <c r="G119" t="str">
        <f>IF((ISERROR((VLOOKUP(B119,Calculation!C$2:C$548,1,FALSE)))),"not entered","")</f>
        <v/>
      </c>
    </row>
    <row r="120" spans="2:7">
      <c r="B120" s="72" t="s">
        <v>11</v>
      </c>
      <c r="C120" s="74" t="str">
        <f t="shared" si="4"/>
        <v xml:space="preserve"> </v>
      </c>
      <c r="D120" s="74" t="str">
        <f t="shared" si="5"/>
        <v xml:space="preserve"> </v>
      </c>
      <c r="E120" s="130">
        <v>1.1574074074074073E-5</v>
      </c>
      <c r="F120" s="75" t="e">
        <f t="shared" si="7"/>
        <v>#N/A</v>
      </c>
      <c r="G120" t="str">
        <f>IF((ISERROR((VLOOKUP(B120,Calculation!C$2:C$548,1,FALSE)))),"not entered","")</f>
        <v/>
      </c>
    </row>
    <row r="121" spans="2:7">
      <c r="B121" s="72" t="s">
        <v>11</v>
      </c>
      <c r="C121" s="74" t="str">
        <f t="shared" si="4"/>
        <v xml:space="preserve"> </v>
      </c>
      <c r="D121" s="74" t="str">
        <f t="shared" si="5"/>
        <v xml:space="preserve"> </v>
      </c>
      <c r="E121" s="130">
        <v>1.1574074074074073E-5</v>
      </c>
      <c r="F121" s="75" t="e">
        <f t="shared" si="7"/>
        <v>#N/A</v>
      </c>
      <c r="G121" t="str">
        <f>IF((ISERROR((VLOOKUP(B121,Calculation!C$2:C$548,1,FALSE)))),"not entered","")</f>
        <v/>
      </c>
    </row>
    <row r="122" spans="2:7">
      <c r="B122" s="72" t="s">
        <v>11</v>
      </c>
      <c r="C122" s="74" t="str">
        <f t="shared" si="4"/>
        <v xml:space="preserve"> </v>
      </c>
      <c r="D122" s="74" t="str">
        <f t="shared" si="5"/>
        <v xml:space="preserve"> </v>
      </c>
      <c r="E122" s="130">
        <v>1.1574074074074073E-5</v>
      </c>
      <c r="F122" s="75" t="e">
        <f t="shared" si="7"/>
        <v>#N/A</v>
      </c>
      <c r="G122" t="str">
        <f>IF((ISERROR((VLOOKUP(B122,Calculation!C$2:C$548,1,FALSE)))),"not entered","")</f>
        <v/>
      </c>
    </row>
    <row r="123" spans="2:7">
      <c r="B123" s="72" t="s">
        <v>11</v>
      </c>
      <c r="C123" s="74" t="str">
        <f t="shared" si="4"/>
        <v xml:space="preserve"> </v>
      </c>
      <c r="D123" s="74" t="str">
        <f t="shared" si="5"/>
        <v xml:space="preserve"> </v>
      </c>
      <c r="E123" s="130">
        <v>1.1574074074074073E-5</v>
      </c>
      <c r="F123" s="75" t="e">
        <f t="shared" si="7"/>
        <v>#N/A</v>
      </c>
      <c r="G123" t="str">
        <f>IF((ISERROR((VLOOKUP(B123,Calculation!C$2:C$548,1,FALSE)))),"not entered","")</f>
        <v/>
      </c>
    </row>
    <row r="124" spans="2:7">
      <c r="B124" s="72" t="s">
        <v>11</v>
      </c>
      <c r="C124" s="74" t="str">
        <f t="shared" si="4"/>
        <v xml:space="preserve"> </v>
      </c>
      <c r="D124" s="74" t="str">
        <f t="shared" si="5"/>
        <v xml:space="preserve"> </v>
      </c>
      <c r="E124" s="130">
        <v>1.1574074074074073E-5</v>
      </c>
      <c r="F124" s="75" t="e">
        <f t="shared" si="7"/>
        <v>#N/A</v>
      </c>
      <c r="G124" t="str">
        <f>IF((ISERROR((VLOOKUP(B124,Calculation!C$2:C$548,1,FALSE)))),"not entered","")</f>
        <v/>
      </c>
    </row>
    <row r="125" spans="2:7">
      <c r="B125" s="72" t="s">
        <v>11</v>
      </c>
      <c r="C125" s="74" t="str">
        <f t="shared" si="4"/>
        <v xml:space="preserve"> </v>
      </c>
      <c r="D125" s="74" t="str">
        <f t="shared" si="5"/>
        <v xml:space="preserve"> </v>
      </c>
      <c r="E125" s="130">
        <v>1.1574074074074073E-5</v>
      </c>
      <c r="F125" s="75" t="e">
        <f t="shared" si="7"/>
        <v>#N/A</v>
      </c>
      <c r="G125" t="str">
        <f>IF((ISERROR((VLOOKUP(B125,Calculation!C$2:C$548,1,FALSE)))),"not entered","")</f>
        <v/>
      </c>
    </row>
    <row r="126" spans="2:7">
      <c r="B126" s="72" t="s">
        <v>11</v>
      </c>
      <c r="C126" s="74" t="str">
        <f t="shared" si="4"/>
        <v xml:space="preserve"> </v>
      </c>
      <c r="D126" s="74" t="str">
        <f t="shared" si="5"/>
        <v xml:space="preserve"> </v>
      </c>
      <c r="E126" s="130">
        <v>1.1574074074074073E-5</v>
      </c>
      <c r="F126" s="75" t="e">
        <f t="shared" si="7"/>
        <v>#N/A</v>
      </c>
      <c r="G126" t="str">
        <f>IF((ISERROR((VLOOKUP(B126,Calculation!C$2:C$548,1,FALSE)))),"not entered","")</f>
        <v/>
      </c>
    </row>
    <row r="127" spans="2:7">
      <c r="B127" s="72" t="s">
        <v>11</v>
      </c>
      <c r="C127" s="74" t="str">
        <f t="shared" si="4"/>
        <v xml:space="preserve"> </v>
      </c>
      <c r="D127" s="74" t="str">
        <f t="shared" si="5"/>
        <v xml:space="preserve"> </v>
      </c>
      <c r="E127" s="130">
        <v>1.1574074074074073E-5</v>
      </c>
      <c r="F127" s="75" t="e">
        <f t="shared" si="7"/>
        <v>#N/A</v>
      </c>
      <c r="G127" t="str">
        <f>IF((ISERROR((VLOOKUP(B127,Calculation!C$2:C$548,1,FALSE)))),"not entered","")</f>
        <v/>
      </c>
    </row>
    <row r="128" spans="2:7">
      <c r="B128" s="72" t="s">
        <v>11</v>
      </c>
      <c r="C128" s="74" t="str">
        <f t="shared" si="4"/>
        <v xml:space="preserve"> </v>
      </c>
      <c r="D128" s="74" t="str">
        <f t="shared" si="5"/>
        <v xml:space="preserve"> </v>
      </c>
      <c r="E128" s="130">
        <v>1.1574074074074073E-5</v>
      </c>
      <c r="F128" s="75" t="e">
        <f t="shared" si="7"/>
        <v>#N/A</v>
      </c>
      <c r="G128" t="str">
        <f>IF((ISERROR((VLOOKUP(B128,Calculation!C$2:C$548,1,FALSE)))),"not entered","")</f>
        <v/>
      </c>
    </row>
    <row r="129" spans="2:7">
      <c r="B129" s="72" t="s">
        <v>11</v>
      </c>
      <c r="C129" s="74" t="str">
        <f t="shared" si="4"/>
        <v xml:space="preserve"> </v>
      </c>
      <c r="D129" s="74" t="str">
        <f t="shared" si="5"/>
        <v xml:space="preserve"> </v>
      </c>
      <c r="E129" s="130">
        <v>1.1574074074074073E-5</v>
      </c>
      <c r="F129" s="75" t="e">
        <f t="shared" si="7"/>
        <v>#N/A</v>
      </c>
      <c r="G129" t="str">
        <f>IF((ISERROR((VLOOKUP(B129,Calculation!C$2:C$548,1,FALSE)))),"not entered","")</f>
        <v/>
      </c>
    </row>
    <row r="130" spans="2:7">
      <c r="B130" s="72" t="s">
        <v>11</v>
      </c>
      <c r="C130" s="74" t="str">
        <f t="shared" si="4"/>
        <v xml:space="preserve"> </v>
      </c>
      <c r="D130" s="74" t="str">
        <f t="shared" si="5"/>
        <v xml:space="preserve"> </v>
      </c>
      <c r="E130" s="130">
        <v>1.1574074074074073E-5</v>
      </c>
      <c r="F130" s="75" t="e">
        <f t="shared" si="7"/>
        <v>#N/A</v>
      </c>
      <c r="G130" t="str">
        <f>IF((ISERROR((VLOOKUP(B130,Calculation!C$2:C$548,1,FALSE)))),"not entered","")</f>
        <v/>
      </c>
    </row>
    <row r="131" spans="2:7">
      <c r="B131" s="72" t="s">
        <v>11</v>
      </c>
      <c r="C131" s="74" t="str">
        <f t="shared" si="4"/>
        <v xml:space="preserve"> </v>
      </c>
      <c r="D131" s="74" t="str">
        <f t="shared" si="5"/>
        <v xml:space="preserve"> </v>
      </c>
      <c r="E131" s="130">
        <v>1.1574074074074073E-5</v>
      </c>
      <c r="F131" s="75" t="e">
        <f t="shared" si="7"/>
        <v>#N/A</v>
      </c>
      <c r="G131" t="str">
        <f>IF((ISERROR((VLOOKUP(B131,Calculation!C$2:C$548,1,FALSE)))),"not entered","")</f>
        <v/>
      </c>
    </row>
    <row r="132" spans="2:7">
      <c r="B132" s="72" t="s">
        <v>11</v>
      </c>
      <c r="C132" s="74" t="str">
        <f t="shared" si="4"/>
        <v xml:space="preserve"> </v>
      </c>
      <c r="D132" s="74" t="str">
        <f t="shared" si="5"/>
        <v xml:space="preserve"> </v>
      </c>
      <c r="E132" s="130">
        <v>1.1574074074074073E-5</v>
      </c>
      <c r="F132" s="75" t="e">
        <f t="shared" si="7"/>
        <v>#N/A</v>
      </c>
      <c r="G132" t="str">
        <f>IF((ISERROR((VLOOKUP(B132,Calculation!C$2:C$548,1,FALSE)))),"not entered","")</f>
        <v/>
      </c>
    </row>
    <row r="133" spans="2:7">
      <c r="B133" s="72" t="s">
        <v>11</v>
      </c>
      <c r="C133" s="74" t="str">
        <f t="shared" si="4"/>
        <v xml:space="preserve"> </v>
      </c>
      <c r="D133" s="74" t="str">
        <f t="shared" si="5"/>
        <v xml:space="preserve"> </v>
      </c>
      <c r="E133" s="130">
        <v>1.1574074074074073E-5</v>
      </c>
      <c r="F133" s="75" t="e">
        <f t="shared" si="7"/>
        <v>#N/A</v>
      </c>
      <c r="G133" t="str">
        <f>IF((ISERROR((VLOOKUP(B133,Calculation!C$2:C$548,1,FALSE)))),"not entered","")</f>
        <v/>
      </c>
    </row>
    <row r="134" spans="2:7">
      <c r="B134" s="72" t="s">
        <v>11</v>
      </c>
      <c r="C134" s="74" t="str">
        <f t="shared" ref="C134:C197" si="8">VLOOKUP(B134,name,3,FALSE)</f>
        <v xml:space="preserve"> </v>
      </c>
      <c r="D134" s="74" t="str">
        <f t="shared" ref="D134:D197" si="9">VLOOKUP(B134,name,2,FALSE)</f>
        <v xml:space="preserve"> </v>
      </c>
      <c r="E134" s="130">
        <v>1.1574074074074073E-5</v>
      </c>
      <c r="F134" s="75" t="e">
        <f t="shared" ref="F134:F165" si="10">(VLOOKUP(C134,C$4:E$5,3,FALSE))/(E134/10000)</f>
        <v>#N/A</v>
      </c>
      <c r="G134" t="str">
        <f>IF((ISERROR((VLOOKUP(B134,Calculation!C$2:C$548,1,FALSE)))),"not entered","")</f>
        <v/>
      </c>
    </row>
    <row r="135" spans="2:7">
      <c r="B135" s="72" t="s">
        <v>11</v>
      </c>
      <c r="C135" s="74" t="str">
        <f t="shared" si="8"/>
        <v xml:space="preserve"> </v>
      </c>
      <c r="D135" s="74" t="str">
        <f t="shared" si="9"/>
        <v xml:space="preserve"> </v>
      </c>
      <c r="E135" s="130">
        <v>1.1574074074074073E-5</v>
      </c>
      <c r="F135" s="75" t="e">
        <f t="shared" si="10"/>
        <v>#N/A</v>
      </c>
      <c r="G135" t="str">
        <f>IF((ISERROR((VLOOKUP(B135,Calculation!C$2:C$548,1,FALSE)))),"not entered","")</f>
        <v/>
      </c>
    </row>
    <row r="136" spans="2:7">
      <c r="B136" s="72" t="s">
        <v>11</v>
      </c>
      <c r="C136" s="74" t="str">
        <f t="shared" si="8"/>
        <v xml:space="preserve"> </v>
      </c>
      <c r="D136" s="74" t="str">
        <f t="shared" si="9"/>
        <v xml:space="preserve"> </v>
      </c>
      <c r="E136" s="130">
        <v>1.1574074074074073E-5</v>
      </c>
      <c r="F136" s="75" t="e">
        <f t="shared" si="10"/>
        <v>#N/A</v>
      </c>
      <c r="G136" t="str">
        <f>IF((ISERROR((VLOOKUP(B136,Calculation!C$2:C$548,1,FALSE)))),"not entered","")</f>
        <v/>
      </c>
    </row>
    <row r="137" spans="2:7">
      <c r="B137" s="72" t="s">
        <v>11</v>
      </c>
      <c r="C137" s="74" t="str">
        <f t="shared" si="8"/>
        <v xml:space="preserve"> </v>
      </c>
      <c r="D137" s="74" t="str">
        <f t="shared" si="9"/>
        <v xml:space="preserve"> </v>
      </c>
      <c r="E137" s="130">
        <v>1.1574074074074073E-5</v>
      </c>
      <c r="F137" s="75" t="e">
        <f t="shared" si="10"/>
        <v>#N/A</v>
      </c>
      <c r="G137" t="str">
        <f>IF((ISERROR((VLOOKUP(B137,Calculation!C$2:C$548,1,FALSE)))),"not entered","")</f>
        <v/>
      </c>
    </row>
    <row r="138" spans="2:7">
      <c r="B138" s="72" t="s">
        <v>11</v>
      </c>
      <c r="C138" s="74" t="str">
        <f t="shared" si="8"/>
        <v xml:space="preserve"> </v>
      </c>
      <c r="D138" s="74" t="str">
        <f t="shared" si="9"/>
        <v xml:space="preserve"> </v>
      </c>
      <c r="E138" s="130">
        <v>1.1574074074074073E-5</v>
      </c>
      <c r="F138" s="75" t="e">
        <f t="shared" si="10"/>
        <v>#N/A</v>
      </c>
      <c r="G138" t="str">
        <f>IF((ISERROR((VLOOKUP(B138,Calculation!C$2:C$548,1,FALSE)))),"not entered","")</f>
        <v/>
      </c>
    </row>
    <row r="139" spans="2:7">
      <c r="B139" s="72" t="s">
        <v>11</v>
      </c>
      <c r="C139" s="74" t="str">
        <f t="shared" si="8"/>
        <v xml:space="preserve"> </v>
      </c>
      <c r="D139" s="74" t="str">
        <f t="shared" si="9"/>
        <v xml:space="preserve"> </v>
      </c>
      <c r="E139" s="130">
        <v>1.1574074074074073E-5</v>
      </c>
      <c r="F139" s="75" t="e">
        <f t="shared" si="10"/>
        <v>#N/A</v>
      </c>
      <c r="G139" t="str">
        <f>IF((ISERROR((VLOOKUP(B139,Calculation!C$2:C$548,1,FALSE)))),"not entered","")</f>
        <v/>
      </c>
    </row>
    <row r="140" spans="2:7">
      <c r="B140" s="72" t="s">
        <v>11</v>
      </c>
      <c r="C140" s="74" t="str">
        <f t="shared" si="8"/>
        <v xml:space="preserve"> </v>
      </c>
      <c r="D140" s="74" t="str">
        <f t="shared" si="9"/>
        <v xml:space="preserve"> </v>
      </c>
      <c r="E140" s="130">
        <v>1.1574074074074073E-5</v>
      </c>
      <c r="F140" s="75" t="e">
        <f t="shared" si="10"/>
        <v>#N/A</v>
      </c>
      <c r="G140" t="str">
        <f>IF((ISERROR((VLOOKUP(B140,Calculation!C$2:C$548,1,FALSE)))),"not entered","")</f>
        <v/>
      </c>
    </row>
    <row r="141" spans="2:7">
      <c r="B141" s="72" t="s">
        <v>11</v>
      </c>
      <c r="C141" s="74" t="str">
        <f t="shared" si="8"/>
        <v xml:space="preserve"> </v>
      </c>
      <c r="D141" s="74" t="str">
        <f t="shared" si="9"/>
        <v xml:space="preserve"> </v>
      </c>
      <c r="E141" s="130">
        <v>1.1574074074074073E-5</v>
      </c>
      <c r="F141" s="75" t="e">
        <f t="shared" si="10"/>
        <v>#N/A</v>
      </c>
      <c r="G141" t="str">
        <f>IF((ISERROR((VLOOKUP(B141,Calculation!C$2:C$548,1,FALSE)))),"not entered","")</f>
        <v/>
      </c>
    </row>
    <row r="142" spans="2:7">
      <c r="B142" s="72" t="s">
        <v>11</v>
      </c>
      <c r="C142" s="74" t="str">
        <f t="shared" si="8"/>
        <v xml:space="preserve"> </v>
      </c>
      <c r="D142" s="74" t="str">
        <f t="shared" si="9"/>
        <v xml:space="preserve"> </v>
      </c>
      <c r="E142" s="130">
        <v>1.1574074074074073E-5</v>
      </c>
      <c r="F142" s="75" t="e">
        <f t="shared" si="10"/>
        <v>#N/A</v>
      </c>
      <c r="G142" t="str">
        <f>IF((ISERROR((VLOOKUP(B142,Calculation!C$2:C$548,1,FALSE)))),"not entered","")</f>
        <v/>
      </c>
    </row>
    <row r="143" spans="2:7">
      <c r="B143" s="72" t="s">
        <v>11</v>
      </c>
      <c r="C143" s="74" t="str">
        <f t="shared" si="8"/>
        <v xml:space="preserve"> </v>
      </c>
      <c r="D143" s="74" t="str">
        <f t="shared" si="9"/>
        <v xml:space="preserve"> </v>
      </c>
      <c r="E143" s="130">
        <v>1.1574074074074073E-5</v>
      </c>
      <c r="F143" s="75" t="e">
        <f t="shared" si="10"/>
        <v>#N/A</v>
      </c>
      <c r="G143" t="str">
        <f>IF((ISERROR((VLOOKUP(B143,Calculation!C$2:C$548,1,FALSE)))),"not entered","")</f>
        <v/>
      </c>
    </row>
    <row r="144" spans="2:7">
      <c r="B144" s="72" t="s">
        <v>11</v>
      </c>
      <c r="C144" s="74" t="str">
        <f t="shared" si="8"/>
        <v xml:space="preserve"> </v>
      </c>
      <c r="D144" s="74" t="str">
        <f t="shared" si="9"/>
        <v xml:space="preserve"> </v>
      </c>
      <c r="E144" s="130">
        <v>1.1574074074074073E-5</v>
      </c>
      <c r="F144" s="75" t="e">
        <f t="shared" si="10"/>
        <v>#N/A</v>
      </c>
      <c r="G144" t="str">
        <f>IF((ISERROR((VLOOKUP(B144,Calculation!C$2:C$548,1,FALSE)))),"not entered","")</f>
        <v/>
      </c>
    </row>
    <row r="145" spans="2:7">
      <c r="B145" s="72" t="s">
        <v>11</v>
      </c>
      <c r="C145" s="74" t="str">
        <f t="shared" si="8"/>
        <v xml:space="preserve"> </v>
      </c>
      <c r="D145" s="74" t="str">
        <f t="shared" si="9"/>
        <v xml:space="preserve"> </v>
      </c>
      <c r="E145" s="130">
        <v>1.1574074074074073E-5</v>
      </c>
      <c r="F145" s="75" t="e">
        <f t="shared" si="10"/>
        <v>#N/A</v>
      </c>
      <c r="G145" t="str">
        <f>IF((ISERROR((VLOOKUP(B145,Calculation!C$2:C$548,1,FALSE)))),"not entered","")</f>
        <v/>
      </c>
    </row>
    <row r="146" spans="2:7">
      <c r="B146" s="72" t="s">
        <v>11</v>
      </c>
      <c r="C146" s="74" t="str">
        <f t="shared" si="8"/>
        <v xml:space="preserve"> </v>
      </c>
      <c r="D146" s="74" t="str">
        <f t="shared" si="9"/>
        <v xml:space="preserve"> </v>
      </c>
      <c r="E146" s="130">
        <v>1.1574074074074073E-5</v>
      </c>
      <c r="F146" s="75" t="e">
        <f t="shared" si="10"/>
        <v>#N/A</v>
      </c>
      <c r="G146" t="str">
        <f>IF((ISERROR((VLOOKUP(B146,Calculation!C$2:C$548,1,FALSE)))),"not entered","")</f>
        <v/>
      </c>
    </row>
    <row r="147" spans="2:7">
      <c r="B147" s="72" t="s">
        <v>11</v>
      </c>
      <c r="C147" s="74" t="str">
        <f t="shared" si="8"/>
        <v xml:space="preserve"> </v>
      </c>
      <c r="D147" s="74" t="str">
        <f t="shared" si="9"/>
        <v xml:space="preserve"> </v>
      </c>
      <c r="E147" s="130">
        <v>1.1574074074074073E-5</v>
      </c>
      <c r="F147" s="75" t="e">
        <f t="shared" si="10"/>
        <v>#N/A</v>
      </c>
      <c r="G147" t="str">
        <f>IF((ISERROR((VLOOKUP(B147,Calculation!C$2:C$548,1,FALSE)))),"not entered","")</f>
        <v/>
      </c>
    </row>
    <row r="148" spans="2:7">
      <c r="B148" s="72" t="s">
        <v>11</v>
      </c>
      <c r="C148" s="74" t="str">
        <f t="shared" si="8"/>
        <v xml:space="preserve"> </v>
      </c>
      <c r="D148" s="74" t="str">
        <f t="shared" si="9"/>
        <v xml:space="preserve"> </v>
      </c>
      <c r="E148" s="130">
        <v>1.1574074074074073E-5</v>
      </c>
      <c r="F148" s="75" t="e">
        <f t="shared" si="10"/>
        <v>#N/A</v>
      </c>
      <c r="G148" t="str">
        <f>IF((ISERROR((VLOOKUP(B148,Calculation!C$2:C$548,1,FALSE)))),"not entered","")</f>
        <v/>
      </c>
    </row>
    <row r="149" spans="2:7">
      <c r="B149" s="72" t="s">
        <v>11</v>
      </c>
      <c r="C149" s="74" t="str">
        <f t="shared" si="8"/>
        <v xml:space="preserve"> </v>
      </c>
      <c r="D149" s="74" t="str">
        <f t="shared" si="9"/>
        <v xml:space="preserve"> </v>
      </c>
      <c r="E149" s="130">
        <v>1.1574074074074073E-5</v>
      </c>
      <c r="F149" s="75" t="e">
        <f t="shared" si="10"/>
        <v>#N/A</v>
      </c>
      <c r="G149" t="str">
        <f>IF((ISERROR((VLOOKUP(B149,Calculation!C$2:C$548,1,FALSE)))),"not entered","")</f>
        <v/>
      </c>
    </row>
    <row r="150" spans="2:7">
      <c r="B150" s="72" t="s">
        <v>11</v>
      </c>
      <c r="C150" s="74" t="str">
        <f t="shared" si="8"/>
        <v xml:space="preserve"> </v>
      </c>
      <c r="D150" s="74" t="str">
        <f t="shared" si="9"/>
        <v xml:space="preserve"> </v>
      </c>
      <c r="E150" s="130">
        <v>1.1574074074074073E-5</v>
      </c>
      <c r="F150" s="75" t="e">
        <f t="shared" si="10"/>
        <v>#N/A</v>
      </c>
      <c r="G150" t="str">
        <f>IF((ISERROR((VLOOKUP(B150,Calculation!C$2:C$548,1,FALSE)))),"not entered","")</f>
        <v/>
      </c>
    </row>
    <row r="151" spans="2:7">
      <c r="B151" s="72" t="s">
        <v>11</v>
      </c>
      <c r="C151" s="74" t="str">
        <f t="shared" si="8"/>
        <v xml:space="preserve"> </v>
      </c>
      <c r="D151" s="74" t="str">
        <f t="shared" si="9"/>
        <v xml:space="preserve"> </v>
      </c>
      <c r="E151" s="130">
        <v>1.1574074074074073E-5</v>
      </c>
      <c r="F151" s="75" t="e">
        <f t="shared" si="10"/>
        <v>#N/A</v>
      </c>
      <c r="G151" t="str">
        <f>IF((ISERROR((VLOOKUP(B151,Calculation!C$2:C$548,1,FALSE)))),"not entered","")</f>
        <v/>
      </c>
    </row>
    <row r="152" spans="2:7">
      <c r="B152" s="72" t="s">
        <v>11</v>
      </c>
      <c r="C152" s="74" t="str">
        <f t="shared" si="8"/>
        <v xml:space="preserve"> </v>
      </c>
      <c r="D152" s="74" t="str">
        <f t="shared" si="9"/>
        <v xml:space="preserve"> </v>
      </c>
      <c r="E152" s="130">
        <v>1.1574074074074073E-5</v>
      </c>
      <c r="F152" s="75" t="e">
        <f t="shared" si="10"/>
        <v>#N/A</v>
      </c>
      <c r="G152" t="str">
        <f>IF((ISERROR((VLOOKUP(B152,Calculation!C$2:C$548,1,FALSE)))),"not entered","")</f>
        <v/>
      </c>
    </row>
    <row r="153" spans="2:7">
      <c r="B153" s="72" t="s">
        <v>11</v>
      </c>
      <c r="C153" s="74" t="str">
        <f t="shared" si="8"/>
        <v xml:space="preserve"> </v>
      </c>
      <c r="D153" s="74" t="str">
        <f t="shared" si="9"/>
        <v xml:space="preserve"> </v>
      </c>
      <c r="E153" s="130">
        <v>1.1574074074074073E-5</v>
      </c>
      <c r="F153" s="75" t="e">
        <f t="shared" si="10"/>
        <v>#N/A</v>
      </c>
      <c r="G153" t="str">
        <f>IF((ISERROR((VLOOKUP(B153,Calculation!C$2:C$548,1,FALSE)))),"not entered","")</f>
        <v/>
      </c>
    </row>
    <row r="154" spans="2:7">
      <c r="B154" s="72" t="s">
        <v>11</v>
      </c>
      <c r="C154" s="74" t="str">
        <f t="shared" si="8"/>
        <v xml:space="preserve"> </v>
      </c>
      <c r="D154" s="74" t="str">
        <f t="shared" si="9"/>
        <v xml:space="preserve"> </v>
      </c>
      <c r="E154" s="130">
        <v>1.1574074074074073E-5</v>
      </c>
      <c r="F154" s="75" t="e">
        <f t="shared" si="10"/>
        <v>#N/A</v>
      </c>
      <c r="G154" t="str">
        <f>IF((ISERROR((VLOOKUP(B154,Calculation!C$2:C$548,1,FALSE)))),"not entered","")</f>
        <v/>
      </c>
    </row>
    <row r="155" spans="2:7">
      <c r="B155" s="72" t="s">
        <v>11</v>
      </c>
      <c r="C155" s="74" t="str">
        <f t="shared" si="8"/>
        <v xml:space="preserve"> </v>
      </c>
      <c r="D155" s="74" t="str">
        <f t="shared" si="9"/>
        <v xml:space="preserve"> </v>
      </c>
      <c r="E155" s="130">
        <v>1.1574074074074073E-5</v>
      </c>
      <c r="F155" s="75" t="e">
        <f t="shared" si="10"/>
        <v>#N/A</v>
      </c>
      <c r="G155" t="str">
        <f>IF((ISERROR((VLOOKUP(B155,Calculation!C$2:C$548,1,FALSE)))),"not entered","")</f>
        <v/>
      </c>
    </row>
    <row r="156" spans="2:7">
      <c r="B156" s="72" t="s">
        <v>11</v>
      </c>
      <c r="C156" s="74" t="str">
        <f t="shared" si="8"/>
        <v xml:space="preserve"> </v>
      </c>
      <c r="D156" s="74" t="str">
        <f t="shared" si="9"/>
        <v xml:space="preserve"> </v>
      </c>
      <c r="E156" s="130">
        <v>1.1574074074074073E-5</v>
      </c>
      <c r="F156" s="75" t="e">
        <f t="shared" si="10"/>
        <v>#N/A</v>
      </c>
      <c r="G156" t="str">
        <f>IF((ISERROR((VLOOKUP(B156,Calculation!C$2:C$548,1,FALSE)))),"not entered","")</f>
        <v/>
      </c>
    </row>
    <row r="157" spans="2:7">
      <c r="B157" s="72" t="s">
        <v>11</v>
      </c>
      <c r="C157" s="74" t="str">
        <f t="shared" si="8"/>
        <v xml:space="preserve"> </v>
      </c>
      <c r="D157" s="74" t="str">
        <f t="shared" si="9"/>
        <v xml:space="preserve"> </v>
      </c>
      <c r="E157" s="130">
        <v>1.1574074074074073E-5</v>
      </c>
      <c r="F157" s="75" t="e">
        <f t="shared" si="10"/>
        <v>#N/A</v>
      </c>
      <c r="G157" t="str">
        <f>IF((ISERROR((VLOOKUP(B157,Calculation!C$2:C$548,1,FALSE)))),"not entered","")</f>
        <v/>
      </c>
    </row>
    <row r="158" spans="2:7">
      <c r="B158" s="72" t="s">
        <v>11</v>
      </c>
      <c r="C158" s="74" t="str">
        <f t="shared" si="8"/>
        <v xml:space="preserve"> </v>
      </c>
      <c r="D158" s="74" t="str">
        <f t="shared" si="9"/>
        <v xml:space="preserve"> </v>
      </c>
      <c r="E158" s="130">
        <v>1.1574074074074073E-5</v>
      </c>
      <c r="F158" s="75" t="e">
        <f t="shared" si="10"/>
        <v>#N/A</v>
      </c>
      <c r="G158" t="str">
        <f>IF((ISERROR((VLOOKUP(B158,Calculation!C$2:C$548,1,FALSE)))),"not entered","")</f>
        <v/>
      </c>
    </row>
    <row r="159" spans="2:7">
      <c r="B159" s="72" t="s">
        <v>11</v>
      </c>
      <c r="C159" s="74" t="str">
        <f t="shared" si="8"/>
        <v xml:space="preserve"> </v>
      </c>
      <c r="D159" s="74" t="str">
        <f t="shared" si="9"/>
        <v xml:space="preserve"> </v>
      </c>
      <c r="E159" s="130">
        <v>1.1574074074074073E-5</v>
      </c>
      <c r="F159" s="75" t="e">
        <f t="shared" si="10"/>
        <v>#N/A</v>
      </c>
      <c r="G159" t="str">
        <f>IF((ISERROR((VLOOKUP(B159,Calculation!C$2:C$548,1,FALSE)))),"not entered","")</f>
        <v/>
      </c>
    </row>
    <row r="160" spans="2:7">
      <c r="B160" s="72" t="s">
        <v>11</v>
      </c>
      <c r="C160" s="74" t="str">
        <f t="shared" si="8"/>
        <v xml:space="preserve"> </v>
      </c>
      <c r="D160" s="74" t="str">
        <f t="shared" si="9"/>
        <v xml:space="preserve"> </v>
      </c>
      <c r="E160" s="130">
        <v>1.1574074074074073E-5</v>
      </c>
      <c r="F160" s="75" t="e">
        <f t="shared" si="10"/>
        <v>#N/A</v>
      </c>
      <c r="G160" t="str">
        <f>IF((ISERROR((VLOOKUP(B160,Calculation!C$2:C$548,1,FALSE)))),"not entered","")</f>
        <v/>
      </c>
    </row>
    <row r="161" spans="2:7">
      <c r="B161" s="72" t="s">
        <v>11</v>
      </c>
      <c r="C161" s="74" t="str">
        <f t="shared" si="8"/>
        <v xml:space="preserve"> </v>
      </c>
      <c r="D161" s="74" t="str">
        <f t="shared" si="9"/>
        <v xml:space="preserve"> </v>
      </c>
      <c r="E161" s="130">
        <v>1.1574074074074073E-5</v>
      </c>
      <c r="F161" s="75" t="e">
        <f t="shared" si="10"/>
        <v>#N/A</v>
      </c>
      <c r="G161" t="str">
        <f>IF((ISERROR((VLOOKUP(B161,Calculation!C$2:C$548,1,FALSE)))),"not entered","")</f>
        <v/>
      </c>
    </row>
    <row r="162" spans="2:7">
      <c r="B162" s="72" t="s">
        <v>11</v>
      </c>
      <c r="C162" s="74" t="str">
        <f t="shared" si="8"/>
        <v xml:space="preserve"> </v>
      </c>
      <c r="D162" s="74" t="str">
        <f t="shared" si="9"/>
        <v xml:space="preserve"> </v>
      </c>
      <c r="E162" s="130">
        <v>1.1574074074074073E-5</v>
      </c>
      <c r="F162" s="75" t="e">
        <f t="shared" si="10"/>
        <v>#N/A</v>
      </c>
      <c r="G162" t="str">
        <f>IF((ISERROR((VLOOKUP(B162,Calculation!C$2:C$548,1,FALSE)))),"not entered","")</f>
        <v/>
      </c>
    </row>
    <row r="163" spans="2:7">
      <c r="B163" s="72" t="s">
        <v>11</v>
      </c>
      <c r="C163" s="74" t="str">
        <f t="shared" si="8"/>
        <v xml:space="preserve"> </v>
      </c>
      <c r="D163" s="74" t="str">
        <f t="shared" si="9"/>
        <v xml:space="preserve"> </v>
      </c>
      <c r="E163" s="130">
        <v>1.1574074074074073E-5</v>
      </c>
      <c r="F163" s="75" t="e">
        <f t="shared" si="10"/>
        <v>#N/A</v>
      </c>
      <c r="G163" t="str">
        <f>IF((ISERROR((VLOOKUP(B163,Calculation!C$2:C$548,1,FALSE)))),"not entered","")</f>
        <v/>
      </c>
    </row>
    <row r="164" spans="2:7">
      <c r="B164" s="72" t="s">
        <v>11</v>
      </c>
      <c r="C164" s="74" t="str">
        <f t="shared" si="8"/>
        <v xml:space="preserve"> </v>
      </c>
      <c r="D164" s="74" t="str">
        <f t="shared" si="9"/>
        <v xml:space="preserve"> </v>
      </c>
      <c r="E164" s="130">
        <v>1.1574074074074073E-5</v>
      </c>
      <c r="F164" s="75" t="e">
        <f t="shared" si="10"/>
        <v>#N/A</v>
      </c>
      <c r="G164" t="str">
        <f>IF((ISERROR((VLOOKUP(B164,Calculation!C$2:C$548,1,FALSE)))),"not entered","")</f>
        <v/>
      </c>
    </row>
    <row r="165" spans="2:7">
      <c r="B165" s="72" t="s">
        <v>11</v>
      </c>
      <c r="C165" s="74" t="str">
        <f t="shared" si="8"/>
        <v xml:space="preserve"> </v>
      </c>
      <c r="D165" s="74" t="str">
        <f t="shared" si="9"/>
        <v xml:space="preserve"> </v>
      </c>
      <c r="E165" s="130">
        <v>1.1574074074074073E-5</v>
      </c>
      <c r="F165" s="75" t="e">
        <f t="shared" si="10"/>
        <v>#N/A</v>
      </c>
      <c r="G165" t="str">
        <f>IF((ISERROR((VLOOKUP(B165,Calculation!C$2:C$548,1,FALSE)))),"not entered","")</f>
        <v/>
      </c>
    </row>
    <row r="166" spans="2:7">
      <c r="B166" s="72" t="s">
        <v>11</v>
      </c>
      <c r="C166" s="74" t="str">
        <f t="shared" si="8"/>
        <v xml:space="preserve"> </v>
      </c>
      <c r="D166" s="74" t="str">
        <f t="shared" si="9"/>
        <v xml:space="preserve"> </v>
      </c>
      <c r="E166" s="130">
        <v>1.1574074074074073E-5</v>
      </c>
      <c r="F166" s="75" t="e">
        <f t="shared" ref="F166:F197" si="11">(VLOOKUP(C166,C$4:E$5,3,FALSE))/(E166/10000)</f>
        <v>#N/A</v>
      </c>
      <c r="G166" t="str">
        <f>IF((ISERROR((VLOOKUP(B166,Calculation!C$2:C$548,1,FALSE)))),"not entered","")</f>
        <v/>
      </c>
    </row>
    <row r="167" spans="2:7">
      <c r="B167" s="72" t="s">
        <v>11</v>
      </c>
      <c r="C167" s="74" t="str">
        <f t="shared" si="8"/>
        <v xml:space="preserve"> </v>
      </c>
      <c r="D167" s="74" t="str">
        <f t="shared" si="9"/>
        <v xml:space="preserve"> </v>
      </c>
      <c r="E167" s="130">
        <v>1.1574074074074073E-5</v>
      </c>
      <c r="F167" s="75" t="e">
        <f t="shared" si="11"/>
        <v>#N/A</v>
      </c>
      <c r="G167" t="str">
        <f>IF((ISERROR((VLOOKUP(B167,Calculation!C$2:C$548,1,FALSE)))),"not entered","")</f>
        <v/>
      </c>
    </row>
    <row r="168" spans="2:7">
      <c r="B168" s="72" t="s">
        <v>11</v>
      </c>
      <c r="C168" s="74" t="str">
        <f t="shared" si="8"/>
        <v xml:space="preserve"> </v>
      </c>
      <c r="D168" s="74" t="str">
        <f t="shared" si="9"/>
        <v xml:space="preserve"> </v>
      </c>
      <c r="E168" s="130">
        <v>1.1574074074074073E-5</v>
      </c>
      <c r="F168" s="75" t="e">
        <f t="shared" si="11"/>
        <v>#N/A</v>
      </c>
      <c r="G168" t="str">
        <f>IF((ISERROR((VLOOKUP(B168,Calculation!C$2:C$548,1,FALSE)))),"not entered","")</f>
        <v/>
      </c>
    </row>
    <row r="169" spans="2:7">
      <c r="B169" s="72" t="s">
        <v>11</v>
      </c>
      <c r="C169" s="74" t="str">
        <f t="shared" si="8"/>
        <v xml:space="preserve"> </v>
      </c>
      <c r="D169" s="74" t="str">
        <f t="shared" si="9"/>
        <v xml:space="preserve"> </v>
      </c>
      <c r="E169" s="130">
        <v>1.1574074074074073E-5</v>
      </c>
      <c r="F169" s="75" t="e">
        <f t="shared" si="11"/>
        <v>#N/A</v>
      </c>
      <c r="G169" t="str">
        <f>IF((ISERROR((VLOOKUP(B169,Calculation!C$2:C$548,1,FALSE)))),"not entered","")</f>
        <v/>
      </c>
    </row>
    <row r="170" spans="2:7">
      <c r="B170" s="72" t="s">
        <v>11</v>
      </c>
      <c r="C170" s="74" t="str">
        <f t="shared" si="8"/>
        <v xml:space="preserve"> </v>
      </c>
      <c r="D170" s="74" t="str">
        <f t="shared" si="9"/>
        <v xml:space="preserve"> </v>
      </c>
      <c r="E170" s="130">
        <v>1.1574074074074073E-5</v>
      </c>
      <c r="F170" s="75" t="e">
        <f t="shared" si="11"/>
        <v>#N/A</v>
      </c>
      <c r="G170" t="str">
        <f>IF((ISERROR((VLOOKUP(B170,Calculation!C$2:C$548,1,FALSE)))),"not entered","")</f>
        <v/>
      </c>
    </row>
    <row r="171" spans="2:7">
      <c r="B171" s="72" t="s">
        <v>11</v>
      </c>
      <c r="C171" s="74" t="str">
        <f t="shared" si="8"/>
        <v xml:space="preserve"> </v>
      </c>
      <c r="D171" s="74" t="str">
        <f t="shared" si="9"/>
        <v xml:space="preserve"> </v>
      </c>
      <c r="E171" s="130">
        <v>1.1574074074074073E-5</v>
      </c>
      <c r="F171" s="75" t="e">
        <f t="shared" si="11"/>
        <v>#N/A</v>
      </c>
      <c r="G171" t="str">
        <f>IF((ISERROR((VLOOKUP(B171,Calculation!C$2:C$548,1,FALSE)))),"not entered","")</f>
        <v/>
      </c>
    </row>
    <row r="172" spans="2:7">
      <c r="B172" s="72" t="s">
        <v>11</v>
      </c>
      <c r="C172" s="74" t="str">
        <f t="shared" si="8"/>
        <v xml:space="preserve"> </v>
      </c>
      <c r="D172" s="74" t="str">
        <f t="shared" si="9"/>
        <v xml:space="preserve"> </v>
      </c>
      <c r="E172" s="130">
        <v>1.1574074074074073E-5</v>
      </c>
      <c r="F172" s="75" t="e">
        <f t="shared" si="11"/>
        <v>#N/A</v>
      </c>
      <c r="G172" t="str">
        <f>IF((ISERROR((VLOOKUP(B172,Calculation!C$2:C$548,1,FALSE)))),"not entered","")</f>
        <v/>
      </c>
    </row>
    <row r="173" spans="2:7">
      <c r="B173" s="72" t="s">
        <v>11</v>
      </c>
      <c r="C173" s="74" t="str">
        <f t="shared" si="8"/>
        <v xml:space="preserve"> </v>
      </c>
      <c r="D173" s="74" t="str">
        <f t="shared" si="9"/>
        <v xml:space="preserve"> </v>
      </c>
      <c r="E173" s="130">
        <v>1.1574074074074073E-5</v>
      </c>
      <c r="F173" s="75" t="e">
        <f t="shared" si="11"/>
        <v>#N/A</v>
      </c>
      <c r="G173" t="str">
        <f>IF((ISERROR((VLOOKUP(B173,Calculation!C$2:C$548,1,FALSE)))),"not entered","")</f>
        <v/>
      </c>
    </row>
    <row r="174" spans="2:7">
      <c r="B174" s="72" t="s">
        <v>11</v>
      </c>
      <c r="C174" s="74" t="str">
        <f t="shared" si="8"/>
        <v xml:space="preserve"> </v>
      </c>
      <c r="D174" s="74" t="str">
        <f t="shared" si="9"/>
        <v xml:space="preserve"> </v>
      </c>
      <c r="E174" s="130">
        <v>1.1574074074074073E-5</v>
      </c>
      <c r="F174" s="75" t="e">
        <f t="shared" si="11"/>
        <v>#N/A</v>
      </c>
      <c r="G174" t="str">
        <f>IF((ISERROR((VLOOKUP(B174,Calculation!C$2:C$548,1,FALSE)))),"not entered","")</f>
        <v/>
      </c>
    </row>
    <row r="175" spans="2:7">
      <c r="B175" s="72" t="s">
        <v>11</v>
      </c>
      <c r="C175" s="74" t="str">
        <f t="shared" si="8"/>
        <v xml:space="preserve"> </v>
      </c>
      <c r="D175" s="74" t="str">
        <f t="shared" si="9"/>
        <v xml:space="preserve"> </v>
      </c>
      <c r="E175" s="130">
        <v>1.1574074074074073E-5</v>
      </c>
      <c r="F175" s="75" t="e">
        <f t="shared" si="11"/>
        <v>#N/A</v>
      </c>
      <c r="G175" t="str">
        <f>IF((ISERROR((VLOOKUP(B175,Calculation!C$2:C$548,1,FALSE)))),"not entered","")</f>
        <v/>
      </c>
    </row>
    <row r="176" spans="2:7">
      <c r="B176" s="72" t="s">
        <v>11</v>
      </c>
      <c r="C176" s="74" t="str">
        <f t="shared" si="8"/>
        <v xml:space="preserve"> </v>
      </c>
      <c r="D176" s="74" t="str">
        <f t="shared" si="9"/>
        <v xml:space="preserve"> </v>
      </c>
      <c r="E176" s="130">
        <v>1.1574074074074073E-5</v>
      </c>
      <c r="F176" s="75" t="e">
        <f t="shared" si="11"/>
        <v>#N/A</v>
      </c>
      <c r="G176" t="str">
        <f>IF((ISERROR((VLOOKUP(B176,Calculation!C$2:C$548,1,FALSE)))),"not entered","")</f>
        <v/>
      </c>
    </row>
    <row r="177" spans="2:7">
      <c r="B177" s="72" t="s">
        <v>11</v>
      </c>
      <c r="C177" s="74" t="str">
        <f t="shared" si="8"/>
        <v xml:space="preserve"> </v>
      </c>
      <c r="D177" s="74" t="str">
        <f t="shared" si="9"/>
        <v xml:space="preserve"> </v>
      </c>
      <c r="E177" s="130">
        <v>1.1574074074074073E-5</v>
      </c>
      <c r="F177" s="75" t="e">
        <f t="shared" si="11"/>
        <v>#N/A</v>
      </c>
      <c r="G177" t="str">
        <f>IF((ISERROR((VLOOKUP(B177,Calculation!C$2:C$548,1,FALSE)))),"not entered","")</f>
        <v/>
      </c>
    </row>
    <row r="178" spans="2:7">
      <c r="B178" s="72" t="s">
        <v>11</v>
      </c>
      <c r="C178" s="74" t="str">
        <f t="shared" si="8"/>
        <v xml:space="preserve"> </v>
      </c>
      <c r="D178" s="74" t="str">
        <f t="shared" si="9"/>
        <v xml:space="preserve"> </v>
      </c>
      <c r="E178" s="130">
        <v>1.1574074074074073E-5</v>
      </c>
      <c r="F178" s="75" t="e">
        <f t="shared" si="11"/>
        <v>#N/A</v>
      </c>
      <c r="G178" t="str">
        <f>IF((ISERROR((VLOOKUP(B178,Calculation!C$2:C$548,1,FALSE)))),"not entered","")</f>
        <v/>
      </c>
    </row>
    <row r="179" spans="2:7">
      <c r="B179" s="72" t="s">
        <v>11</v>
      </c>
      <c r="C179" s="74" t="str">
        <f t="shared" si="8"/>
        <v xml:space="preserve"> </v>
      </c>
      <c r="D179" s="74" t="str">
        <f t="shared" si="9"/>
        <v xml:space="preserve"> </v>
      </c>
      <c r="E179" s="130">
        <v>1.1574074074074073E-5</v>
      </c>
      <c r="F179" s="75" t="e">
        <f t="shared" si="11"/>
        <v>#N/A</v>
      </c>
      <c r="G179" t="str">
        <f>IF((ISERROR((VLOOKUP(B179,Calculation!C$2:C$548,1,FALSE)))),"not entered","")</f>
        <v/>
      </c>
    </row>
    <row r="180" spans="2:7">
      <c r="B180" s="72" t="s">
        <v>11</v>
      </c>
      <c r="C180" s="74" t="str">
        <f t="shared" si="8"/>
        <v xml:space="preserve"> </v>
      </c>
      <c r="D180" s="74" t="str">
        <f t="shared" si="9"/>
        <v xml:space="preserve"> </v>
      </c>
      <c r="E180" s="130">
        <v>1.1574074074074073E-5</v>
      </c>
      <c r="F180" s="75" t="e">
        <f t="shared" si="11"/>
        <v>#N/A</v>
      </c>
      <c r="G180" t="str">
        <f>IF((ISERROR((VLOOKUP(B180,Calculation!C$2:C$548,1,FALSE)))),"not entered","")</f>
        <v/>
      </c>
    </row>
    <row r="181" spans="2:7">
      <c r="B181" s="72" t="s">
        <v>11</v>
      </c>
      <c r="C181" s="74" t="str">
        <f t="shared" si="8"/>
        <v xml:space="preserve"> </v>
      </c>
      <c r="D181" s="74" t="str">
        <f t="shared" si="9"/>
        <v xml:space="preserve"> </v>
      </c>
      <c r="E181" s="130">
        <v>1.1574074074074073E-5</v>
      </c>
      <c r="F181" s="75" t="e">
        <f t="shared" si="11"/>
        <v>#N/A</v>
      </c>
      <c r="G181" t="str">
        <f>IF((ISERROR((VLOOKUP(B181,Calculation!C$2:C$548,1,FALSE)))),"not entered","")</f>
        <v/>
      </c>
    </row>
    <row r="182" spans="2:7">
      <c r="B182" s="72" t="s">
        <v>11</v>
      </c>
      <c r="C182" s="74" t="str">
        <f t="shared" si="8"/>
        <v xml:space="preserve"> </v>
      </c>
      <c r="D182" s="74" t="str">
        <f t="shared" si="9"/>
        <v xml:space="preserve"> </v>
      </c>
      <c r="E182" s="130">
        <v>1.1574074074074073E-5</v>
      </c>
      <c r="F182" s="75" t="e">
        <f t="shared" si="11"/>
        <v>#N/A</v>
      </c>
      <c r="G182" t="str">
        <f>IF((ISERROR((VLOOKUP(B182,Calculation!C$2:C$548,1,FALSE)))),"not entered","")</f>
        <v/>
      </c>
    </row>
    <row r="183" spans="2:7">
      <c r="B183" s="72" t="s">
        <v>11</v>
      </c>
      <c r="C183" s="74" t="str">
        <f t="shared" si="8"/>
        <v xml:space="preserve"> </v>
      </c>
      <c r="D183" s="74" t="str">
        <f t="shared" si="9"/>
        <v xml:space="preserve"> </v>
      </c>
      <c r="E183" s="130">
        <v>1.1574074074074073E-5</v>
      </c>
      <c r="F183" s="75" t="e">
        <f t="shared" si="11"/>
        <v>#N/A</v>
      </c>
      <c r="G183" t="str">
        <f>IF((ISERROR((VLOOKUP(B183,Calculation!C$2:C$548,1,FALSE)))),"not entered","")</f>
        <v/>
      </c>
    </row>
    <row r="184" spans="2:7">
      <c r="B184" s="72" t="s">
        <v>11</v>
      </c>
      <c r="C184" s="74" t="str">
        <f t="shared" si="8"/>
        <v xml:space="preserve"> </v>
      </c>
      <c r="D184" s="74" t="str">
        <f t="shared" si="9"/>
        <v xml:space="preserve"> </v>
      </c>
      <c r="E184" s="130">
        <v>1.1574074074074073E-5</v>
      </c>
      <c r="F184" s="75" t="e">
        <f t="shared" si="11"/>
        <v>#N/A</v>
      </c>
      <c r="G184" t="str">
        <f>IF((ISERROR((VLOOKUP(B184,Calculation!C$2:C$548,1,FALSE)))),"not entered","")</f>
        <v/>
      </c>
    </row>
    <row r="185" spans="2:7">
      <c r="B185" s="72" t="s">
        <v>11</v>
      </c>
      <c r="C185" s="74" t="str">
        <f t="shared" si="8"/>
        <v xml:space="preserve"> </v>
      </c>
      <c r="D185" s="74" t="str">
        <f t="shared" si="9"/>
        <v xml:space="preserve"> </v>
      </c>
      <c r="E185" s="130">
        <v>1.1574074074074073E-5</v>
      </c>
      <c r="F185" s="75" t="e">
        <f t="shared" si="11"/>
        <v>#N/A</v>
      </c>
      <c r="G185" t="str">
        <f>IF((ISERROR((VLOOKUP(B185,Calculation!C$2:C$548,1,FALSE)))),"not entered","")</f>
        <v/>
      </c>
    </row>
    <row r="186" spans="2:7">
      <c r="B186" s="72" t="s">
        <v>11</v>
      </c>
      <c r="C186" s="74" t="str">
        <f t="shared" si="8"/>
        <v xml:space="preserve"> </v>
      </c>
      <c r="D186" s="74" t="str">
        <f t="shared" si="9"/>
        <v xml:space="preserve"> </v>
      </c>
      <c r="E186" s="130">
        <v>1.1574074074074073E-5</v>
      </c>
      <c r="F186" s="75" t="e">
        <f t="shared" si="11"/>
        <v>#N/A</v>
      </c>
      <c r="G186" t="str">
        <f>IF((ISERROR((VLOOKUP(B186,Calculation!C$2:C$548,1,FALSE)))),"not entered","")</f>
        <v/>
      </c>
    </row>
    <row r="187" spans="2:7">
      <c r="B187" s="72" t="s">
        <v>11</v>
      </c>
      <c r="C187" s="74" t="str">
        <f t="shared" si="8"/>
        <v xml:space="preserve"> </v>
      </c>
      <c r="D187" s="74" t="str">
        <f t="shared" si="9"/>
        <v xml:space="preserve"> </v>
      </c>
      <c r="E187" s="130">
        <v>1.1574074074074073E-5</v>
      </c>
      <c r="F187" s="75" t="e">
        <f t="shared" si="11"/>
        <v>#N/A</v>
      </c>
      <c r="G187" t="str">
        <f>IF((ISERROR((VLOOKUP(B187,Calculation!C$2:C$548,1,FALSE)))),"not entered","")</f>
        <v/>
      </c>
    </row>
    <row r="188" spans="2:7">
      <c r="B188" s="72" t="s">
        <v>11</v>
      </c>
      <c r="C188" s="74" t="str">
        <f t="shared" si="8"/>
        <v xml:space="preserve"> </v>
      </c>
      <c r="D188" s="74" t="str">
        <f t="shared" si="9"/>
        <v xml:space="preserve"> </v>
      </c>
      <c r="E188" s="130">
        <v>1.1574074074074073E-5</v>
      </c>
      <c r="F188" s="75" t="e">
        <f t="shared" si="11"/>
        <v>#N/A</v>
      </c>
      <c r="G188" t="str">
        <f>IF((ISERROR((VLOOKUP(B188,Calculation!C$2:C$548,1,FALSE)))),"not entered","")</f>
        <v/>
      </c>
    </row>
    <row r="189" spans="2:7">
      <c r="B189" s="72" t="s">
        <v>11</v>
      </c>
      <c r="C189" s="74" t="str">
        <f t="shared" si="8"/>
        <v xml:space="preserve"> </v>
      </c>
      <c r="D189" s="74" t="str">
        <f t="shared" si="9"/>
        <v xml:space="preserve"> </v>
      </c>
      <c r="E189" s="130">
        <v>1.1574074074074073E-5</v>
      </c>
      <c r="F189" s="75" t="e">
        <f t="shared" si="11"/>
        <v>#N/A</v>
      </c>
      <c r="G189" t="str">
        <f>IF((ISERROR((VLOOKUP(B189,Calculation!C$2:C$548,1,FALSE)))),"not entered","")</f>
        <v/>
      </c>
    </row>
    <row r="190" spans="2:7">
      <c r="B190" s="72" t="s">
        <v>11</v>
      </c>
      <c r="C190" s="74" t="str">
        <f t="shared" si="8"/>
        <v xml:space="preserve"> </v>
      </c>
      <c r="D190" s="74" t="str">
        <f t="shared" si="9"/>
        <v xml:space="preserve"> </v>
      </c>
      <c r="E190" s="130">
        <v>1.1574074074074073E-5</v>
      </c>
      <c r="F190" s="75" t="e">
        <f t="shared" si="11"/>
        <v>#N/A</v>
      </c>
      <c r="G190" t="str">
        <f>IF((ISERROR((VLOOKUP(B190,Calculation!C$2:C$548,1,FALSE)))),"not entered","")</f>
        <v/>
      </c>
    </row>
    <row r="191" spans="2:7">
      <c r="B191" s="72" t="s">
        <v>11</v>
      </c>
      <c r="C191" s="74" t="str">
        <f t="shared" si="8"/>
        <v xml:space="preserve"> </v>
      </c>
      <c r="D191" s="74" t="str">
        <f t="shared" si="9"/>
        <v xml:space="preserve"> </v>
      </c>
      <c r="E191" s="130">
        <v>1.1574074074074073E-5</v>
      </c>
      <c r="F191" s="75" t="e">
        <f t="shared" si="11"/>
        <v>#N/A</v>
      </c>
      <c r="G191" t="str">
        <f>IF((ISERROR((VLOOKUP(B191,Calculation!C$2:C$548,1,FALSE)))),"not entered","")</f>
        <v/>
      </c>
    </row>
    <row r="192" spans="2:7">
      <c r="B192" s="72" t="s">
        <v>11</v>
      </c>
      <c r="C192" s="74" t="str">
        <f t="shared" si="8"/>
        <v xml:space="preserve"> </v>
      </c>
      <c r="D192" s="74" t="str">
        <f t="shared" si="9"/>
        <v xml:space="preserve"> </v>
      </c>
      <c r="E192" s="130">
        <v>1.1574074074074073E-5</v>
      </c>
      <c r="F192" s="75" t="e">
        <f t="shared" si="11"/>
        <v>#N/A</v>
      </c>
      <c r="G192" t="str">
        <f>IF((ISERROR((VLOOKUP(B192,Calculation!C$2:C$548,1,FALSE)))),"not entered","")</f>
        <v/>
      </c>
    </row>
    <row r="193" spans="2:7">
      <c r="B193" s="72" t="s">
        <v>11</v>
      </c>
      <c r="C193" s="74" t="str">
        <f t="shared" si="8"/>
        <v xml:space="preserve"> </v>
      </c>
      <c r="D193" s="74" t="str">
        <f t="shared" si="9"/>
        <v xml:space="preserve"> </v>
      </c>
      <c r="E193" s="130">
        <v>1.1574074074074073E-5</v>
      </c>
      <c r="F193" s="75" t="e">
        <f t="shared" si="11"/>
        <v>#N/A</v>
      </c>
      <c r="G193" t="str">
        <f>IF((ISERROR((VLOOKUP(B193,Calculation!C$2:C$548,1,FALSE)))),"not entered","")</f>
        <v/>
      </c>
    </row>
    <row r="194" spans="2:7">
      <c r="B194" s="72" t="s">
        <v>11</v>
      </c>
      <c r="C194" s="74" t="str">
        <f t="shared" si="8"/>
        <v xml:space="preserve"> </v>
      </c>
      <c r="D194" s="74" t="str">
        <f t="shared" si="9"/>
        <v xml:space="preserve"> </v>
      </c>
      <c r="E194" s="130">
        <v>1.1574074074074073E-5</v>
      </c>
      <c r="F194" s="75" t="e">
        <f t="shared" si="11"/>
        <v>#N/A</v>
      </c>
      <c r="G194" t="str">
        <f>IF((ISERROR((VLOOKUP(B194,Calculation!C$2:C$548,1,FALSE)))),"not entered","")</f>
        <v/>
      </c>
    </row>
    <row r="195" spans="2:7">
      <c r="B195" s="72" t="s">
        <v>11</v>
      </c>
      <c r="C195" s="74" t="str">
        <f t="shared" si="8"/>
        <v xml:space="preserve"> </v>
      </c>
      <c r="D195" s="74" t="str">
        <f t="shared" si="9"/>
        <v xml:space="preserve"> </v>
      </c>
      <c r="E195" s="130">
        <v>1.1574074074074073E-5</v>
      </c>
      <c r="F195" s="75" t="e">
        <f t="shared" si="11"/>
        <v>#N/A</v>
      </c>
      <c r="G195" t="str">
        <f>IF((ISERROR((VLOOKUP(B195,Calculation!C$2:C$548,1,FALSE)))),"not entered","")</f>
        <v/>
      </c>
    </row>
    <row r="196" spans="2:7">
      <c r="B196" s="72" t="s">
        <v>11</v>
      </c>
      <c r="C196" s="74" t="str">
        <f t="shared" si="8"/>
        <v xml:space="preserve"> </v>
      </c>
      <c r="D196" s="74" t="str">
        <f t="shared" si="9"/>
        <v xml:space="preserve"> </v>
      </c>
      <c r="E196" s="130">
        <v>1.1574074074074073E-5</v>
      </c>
      <c r="F196" s="75" t="e">
        <f t="shared" si="11"/>
        <v>#N/A</v>
      </c>
      <c r="G196" t="str">
        <f>IF((ISERROR((VLOOKUP(B196,Calculation!C$2:C$548,1,FALSE)))),"not entered","")</f>
        <v/>
      </c>
    </row>
    <row r="197" spans="2:7">
      <c r="B197" s="72" t="s">
        <v>11</v>
      </c>
      <c r="C197" s="74" t="str">
        <f t="shared" si="8"/>
        <v xml:space="preserve"> </v>
      </c>
      <c r="D197" s="74" t="str">
        <f t="shared" si="9"/>
        <v xml:space="preserve"> </v>
      </c>
      <c r="E197" s="130">
        <v>1.1574074074074073E-5</v>
      </c>
      <c r="F197" s="75" t="e">
        <f t="shared" si="11"/>
        <v>#N/A</v>
      </c>
      <c r="G197" t="str">
        <f>IF((ISERROR((VLOOKUP(B197,Calculation!C$2:C$548,1,FALSE)))),"not entered","")</f>
        <v/>
      </c>
    </row>
    <row r="198" spans="2:7">
      <c r="B198" s="72" t="s">
        <v>11</v>
      </c>
      <c r="C198" s="74" t="str">
        <f t="shared" ref="C198:C204" si="12">VLOOKUP(B198,name,3,FALSE)</f>
        <v xml:space="preserve"> </v>
      </c>
      <c r="D198" s="74" t="str">
        <f t="shared" ref="D198:D204" si="13">VLOOKUP(B198,name,2,FALSE)</f>
        <v xml:space="preserve"> </v>
      </c>
      <c r="E198" s="130">
        <v>1.1574074074074073E-5</v>
      </c>
      <c r="F198" s="75" t="e">
        <f t="shared" ref="F198:F204" si="14">(VLOOKUP(C198,C$4:E$5,3,FALSE))/(E198/10000)</f>
        <v>#N/A</v>
      </c>
      <c r="G198" t="str">
        <f>IF((ISERROR((VLOOKUP(B198,Calculation!C$2:C$548,1,FALSE)))),"not entered","")</f>
        <v/>
      </c>
    </row>
    <row r="199" spans="2:7">
      <c r="B199" s="72" t="s">
        <v>11</v>
      </c>
      <c r="C199" s="74" t="str">
        <f t="shared" si="12"/>
        <v xml:space="preserve"> </v>
      </c>
      <c r="D199" s="74" t="str">
        <f t="shared" si="13"/>
        <v xml:space="preserve"> </v>
      </c>
      <c r="E199" s="130">
        <v>1.1574074074074073E-5</v>
      </c>
      <c r="F199" s="75" t="e">
        <f t="shared" si="14"/>
        <v>#N/A</v>
      </c>
      <c r="G199" t="str">
        <f>IF((ISERROR((VLOOKUP(B199,Calculation!C$2:C$548,1,FALSE)))),"not entered","")</f>
        <v/>
      </c>
    </row>
    <row r="200" spans="2:7">
      <c r="B200" s="72" t="s">
        <v>11</v>
      </c>
      <c r="C200" s="74" t="str">
        <f t="shared" si="12"/>
        <v xml:space="preserve"> </v>
      </c>
      <c r="D200" s="74" t="str">
        <f t="shared" si="13"/>
        <v xml:space="preserve"> </v>
      </c>
      <c r="E200" s="130">
        <v>1.1574074074074073E-5</v>
      </c>
      <c r="F200" s="75" t="e">
        <f t="shared" si="14"/>
        <v>#N/A</v>
      </c>
      <c r="G200" t="str">
        <f>IF((ISERROR((VLOOKUP(B200,Calculation!C$2:C$548,1,FALSE)))),"not entered","")</f>
        <v/>
      </c>
    </row>
    <row r="201" spans="2:7">
      <c r="B201" s="72" t="s">
        <v>11</v>
      </c>
      <c r="C201" s="74" t="str">
        <f t="shared" si="12"/>
        <v xml:space="preserve"> </v>
      </c>
      <c r="D201" s="74" t="str">
        <f t="shared" si="13"/>
        <v xml:space="preserve"> </v>
      </c>
      <c r="E201" s="130">
        <v>1.1574074074074073E-5</v>
      </c>
      <c r="F201" s="75" t="e">
        <f t="shared" si="14"/>
        <v>#N/A</v>
      </c>
      <c r="G201" t="str">
        <f>IF((ISERROR((VLOOKUP(B201,Calculation!C$2:C$548,1,FALSE)))),"not entered","")</f>
        <v/>
      </c>
    </row>
    <row r="202" spans="2:7">
      <c r="B202" s="72" t="s">
        <v>11</v>
      </c>
      <c r="C202" s="74" t="str">
        <f t="shared" si="12"/>
        <v xml:space="preserve"> </v>
      </c>
      <c r="D202" s="74" t="str">
        <f t="shared" si="13"/>
        <v xml:space="preserve"> </v>
      </c>
      <c r="E202" s="130">
        <v>1.1574074074074073E-5</v>
      </c>
      <c r="F202" s="75" t="e">
        <f t="shared" si="14"/>
        <v>#N/A</v>
      </c>
      <c r="G202" t="str">
        <f>IF((ISERROR((VLOOKUP(B202,Calculation!C$2:C$548,1,FALSE)))),"not entered","")</f>
        <v/>
      </c>
    </row>
    <row r="203" spans="2:7">
      <c r="B203" s="72" t="s">
        <v>11</v>
      </c>
      <c r="C203" s="74" t="str">
        <f t="shared" si="12"/>
        <v xml:space="preserve"> </v>
      </c>
      <c r="D203" s="74" t="str">
        <f t="shared" si="13"/>
        <v xml:space="preserve"> </v>
      </c>
      <c r="E203" s="130">
        <v>1.1574074074074073E-5</v>
      </c>
      <c r="F203" s="75" t="e">
        <f t="shared" si="14"/>
        <v>#N/A</v>
      </c>
      <c r="G203" t="str">
        <f>IF((ISERROR((VLOOKUP(B203,Calculation!C$2:C$548,1,FALSE)))),"not entered","")</f>
        <v/>
      </c>
    </row>
    <row r="204" spans="2:7">
      <c r="B204" s="72" t="s">
        <v>11</v>
      </c>
      <c r="C204" s="74" t="str">
        <f t="shared" si="12"/>
        <v xml:space="preserve"> </v>
      </c>
      <c r="D204" s="74" t="str">
        <f t="shared" si="13"/>
        <v xml:space="preserve"> </v>
      </c>
      <c r="E204" s="130">
        <v>1.1574074074074073E-5</v>
      </c>
      <c r="F204" s="75" t="e">
        <f t="shared" si="14"/>
        <v>#N/A</v>
      </c>
      <c r="G204" t="str">
        <f>IF((ISERROR((VLOOKUP(B204,Calculation!C$2:C$548,1,FALSE)))),"not entered","")</f>
        <v/>
      </c>
    </row>
    <row r="205" spans="2:7" ht="13.5" thickBot="1">
      <c r="B205" s="76"/>
      <c r="C205" s="77"/>
      <c r="D205" s="77"/>
      <c r="E205" s="78"/>
      <c r="F205" s="79"/>
    </row>
    <row r="206" spans="2:7">
      <c r="B206" s="30"/>
      <c r="C206" s="57"/>
      <c r="D206" s="57"/>
      <c r="E206" s="31"/>
      <c r="F206" s="32"/>
    </row>
    <row r="207" spans="2:7">
      <c r="B207" s="30"/>
      <c r="C207" s="57"/>
      <c r="D207" s="57"/>
      <c r="E207" s="31"/>
      <c r="F207" s="32"/>
    </row>
    <row r="208" spans="2:7">
      <c r="B208" s="30"/>
      <c r="C208" s="57"/>
      <c r="D208" s="57"/>
      <c r="E208" s="31"/>
      <c r="F208" s="32"/>
    </row>
    <row r="209" spans="2:6">
      <c r="B209" s="30"/>
      <c r="C209" s="57"/>
      <c r="D209" s="57"/>
      <c r="E209" s="31"/>
      <c r="F209" s="32"/>
    </row>
  </sheetData>
  <phoneticPr fontId="2" type="noConversion"/>
  <conditionalFormatting sqref="B1:B209">
    <cfRule type="cellIs" dxfId="26" priority="1" stopIfTrue="1" operator="equal">
      <formula>"x"</formula>
    </cfRule>
  </conditionalFormatting>
  <conditionalFormatting sqref="G4:G205">
    <cfRule type="cellIs" dxfId="25" priority="2" stopIfTrue="1" operator="equal">
      <formula>#N/A</formula>
    </cfRule>
  </conditionalFormatting>
  <pageMargins left="0.75" right="0.75" top="1" bottom="1" header="0.5" footer="0.5"/>
  <headerFooter alignWithMargins="0"/>
  <webPublishItems count="1">
    <webPublishItem id="9197" divId="teer league Standard_9197" sourceType="range" sourceRef="A1:F114" destinationFile="C:\A TEER\Web\TEER League 08\norwich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68</vt:i4>
      </vt:variant>
    </vt:vector>
  </HeadingPairs>
  <TitlesOfParts>
    <vt:vector size="90" baseType="lpstr">
      <vt:lpstr>Races</vt:lpstr>
      <vt:lpstr>League</vt:lpstr>
      <vt:lpstr>Dua 1</vt:lpstr>
      <vt:lpstr>Dua 2</vt:lpstr>
      <vt:lpstr>Dua 3</vt:lpstr>
      <vt:lpstr>Dua 4</vt:lpstr>
      <vt:lpstr>Tri 1</vt:lpstr>
      <vt:lpstr>Tri 2</vt:lpstr>
      <vt:lpstr>Tri 3</vt:lpstr>
      <vt:lpstr>Tri 4</vt:lpstr>
      <vt:lpstr>Tri 5</vt:lpstr>
      <vt:lpstr>Tri 6</vt:lpstr>
      <vt:lpstr>Tri 7</vt:lpstr>
      <vt:lpstr>Tri 8</vt:lpstr>
      <vt:lpstr>Tri 9</vt:lpstr>
      <vt:lpstr>Tri 10</vt:lpstr>
      <vt:lpstr>Tri 11</vt:lpstr>
      <vt:lpstr>Aqua 1</vt:lpstr>
      <vt:lpstr>Aqua2</vt:lpstr>
      <vt:lpstr>Aqua3</vt:lpstr>
      <vt:lpstr>Aqua4</vt:lpstr>
      <vt:lpstr>Calculation</vt:lpstr>
      <vt:lpstr>aqua1</vt:lpstr>
      <vt:lpstr>Aqua1head</vt:lpstr>
      <vt:lpstr>aqua2</vt:lpstr>
      <vt:lpstr>Aqua2head</vt:lpstr>
      <vt:lpstr>aqua3</vt:lpstr>
      <vt:lpstr>Aqua3head</vt:lpstr>
      <vt:lpstr>aqua4</vt:lpstr>
      <vt:lpstr>Aqua4head</vt:lpstr>
      <vt:lpstr>dua1</vt:lpstr>
      <vt:lpstr>Dua1head</vt:lpstr>
      <vt:lpstr>dua2</vt:lpstr>
      <vt:lpstr>Dua2head</vt:lpstr>
      <vt:lpstr>dua3</vt:lpstr>
      <vt:lpstr>Dua3head</vt:lpstr>
      <vt:lpstr>dua4</vt:lpstr>
      <vt:lpstr>Dua4head</vt:lpstr>
      <vt:lpstr>Female_Open</vt:lpstr>
      <vt:lpstr>Female_Vet</vt:lpstr>
      <vt:lpstr>MainLeague</vt:lpstr>
      <vt:lpstr>Male_Open</vt:lpstr>
      <vt:lpstr>Male_Vet</vt:lpstr>
      <vt:lpstr>name</vt:lpstr>
      <vt:lpstr>'Dua 1'!Print_Area</vt:lpstr>
      <vt:lpstr>League!Print_Area</vt:lpstr>
      <vt:lpstr>race1</vt:lpstr>
      <vt:lpstr>Race1head</vt:lpstr>
      <vt:lpstr>race2</vt:lpstr>
      <vt:lpstr>Race2head</vt:lpstr>
      <vt:lpstr>race3</vt:lpstr>
      <vt:lpstr>Race3head</vt:lpstr>
      <vt:lpstr>race4</vt:lpstr>
      <vt:lpstr>Race4head</vt:lpstr>
      <vt:lpstr>sprint1</vt:lpstr>
      <vt:lpstr>Sprint1head</vt:lpstr>
      <vt:lpstr>sprint2</vt:lpstr>
      <vt:lpstr>Sprint2head</vt:lpstr>
      <vt:lpstr>sprint3</vt:lpstr>
      <vt:lpstr>Sprint3head</vt:lpstr>
      <vt:lpstr>sprint4</vt:lpstr>
      <vt:lpstr>Sprint4head</vt:lpstr>
      <vt:lpstr>sprint5</vt:lpstr>
      <vt:lpstr>Sprint5head</vt:lpstr>
      <vt:lpstr>sprint6</vt:lpstr>
      <vt:lpstr>Sprint6head</vt:lpstr>
      <vt:lpstr>sprint7</vt:lpstr>
      <vt:lpstr>Sprint7head</vt:lpstr>
      <vt:lpstr>tri1</vt:lpstr>
      <vt:lpstr>tri10</vt:lpstr>
      <vt:lpstr>Tri10head</vt:lpstr>
      <vt:lpstr>tri11</vt:lpstr>
      <vt:lpstr>Tri11head</vt:lpstr>
      <vt:lpstr>Tri1head</vt:lpstr>
      <vt:lpstr>tri2</vt:lpstr>
      <vt:lpstr>Tri2head</vt:lpstr>
      <vt:lpstr>tri3</vt:lpstr>
      <vt:lpstr>Tri3head</vt:lpstr>
      <vt:lpstr>tri4</vt:lpstr>
      <vt:lpstr>Tri4head</vt:lpstr>
      <vt:lpstr>tri5</vt:lpstr>
      <vt:lpstr>Tri5head</vt:lpstr>
      <vt:lpstr>tri6</vt:lpstr>
      <vt:lpstr>Tri6head</vt:lpstr>
      <vt:lpstr>tri7</vt:lpstr>
      <vt:lpstr>Tri7head</vt:lpstr>
      <vt:lpstr>tri8</vt:lpstr>
      <vt:lpstr>Tri8head</vt:lpstr>
      <vt:lpstr>tri9</vt:lpstr>
      <vt:lpstr>Tri9head</vt:lpstr>
    </vt:vector>
  </TitlesOfParts>
  <Company>Bank Of England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Fuller</dc:creator>
  <cp:lastModifiedBy>frank</cp:lastModifiedBy>
  <cp:lastPrinted>2008-09-28T15:33:44Z</cp:lastPrinted>
  <dcterms:created xsi:type="dcterms:W3CDTF">2004-12-13T17:41:10Z</dcterms:created>
  <dcterms:modified xsi:type="dcterms:W3CDTF">2011-11-22T15:02:30Z</dcterms:modified>
</cp:coreProperties>
</file>